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isneros/Dropbox/RCEH Documentos Financieros/2025-2026/"/>
    </mc:Choice>
  </mc:AlternateContent>
  <xr:revisionPtr revIDLastSave="0" documentId="13_ncr:1_{5ABD17AF-7CE5-1E4F-9AE9-D759430B3724}" xr6:coauthVersionLast="47" xr6:coauthVersionMax="47" xr10:uidLastSave="{00000000-0000-0000-0000-000000000000}"/>
  <bookViews>
    <workbookView xWindow="1980" yWindow="660" windowWidth="25280" windowHeight="15200" xr2:uid="{E903F330-6228-9241-A0F9-344FA783CAB3}"/>
  </bookViews>
  <sheets>
    <sheet name="Summ. Income and Acct. Balances" sheetId="2" r:id="rId1"/>
    <sheet name="Expeditures UofA Accounts &amp; TD" sheetId="3" r:id="rId2"/>
    <sheet name="Invoice Details" sheetId="4" r:id="rId3"/>
    <sheet name="TD CAD Chequing Transactions" sheetId="5" r:id="rId4"/>
    <sheet name="TD USD Chequeing" sheetId="6" r:id="rId5"/>
    <sheet name="TD Business Investo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E34" i="6"/>
  <c r="B9" i="2"/>
  <c r="B29" i="2"/>
  <c r="B36" i="2"/>
  <c r="C33" i="6"/>
  <c r="B17" i="2"/>
  <c r="C91" i="5"/>
  <c r="C90" i="5"/>
  <c r="C89" i="5"/>
  <c r="C88" i="5"/>
  <c r="D18" i="7" l="1"/>
  <c r="K38" i="4"/>
  <c r="K37" i="4"/>
  <c r="K33" i="4"/>
  <c r="K27" i="4"/>
  <c r="K36" i="4" s="1"/>
  <c r="K14" i="4"/>
  <c r="K9" i="4"/>
  <c r="B12" i="2" l="1"/>
  <c r="B21" i="2"/>
  <c r="C21" i="3" l="1"/>
</calcChain>
</file>

<file path=xl/sharedStrings.xml><?xml version="1.0" encoding="utf-8"?>
<sst xmlns="http://schemas.openxmlformats.org/spreadsheetml/2006/main" count="610" uniqueCount="277">
  <si>
    <t>Total:</t>
  </si>
  <si>
    <t>TD GIC</t>
  </si>
  <si>
    <t>Account</t>
  </si>
  <si>
    <t>Date</t>
  </si>
  <si>
    <t>Concept</t>
  </si>
  <si>
    <t>Amount Out</t>
  </si>
  <si>
    <t>Amount In</t>
  </si>
  <si>
    <t>TOTALS:</t>
  </si>
  <si>
    <t>USD</t>
  </si>
  <si>
    <t>CAD</t>
  </si>
  <si>
    <t>Subtotal:</t>
  </si>
  <si>
    <t>TD</t>
  </si>
  <si>
    <t>Total Salaries and Benefits-BL (Assistants)</t>
  </si>
  <si>
    <t>Total: Expenses</t>
  </si>
  <si>
    <t>TD VISA PREAUTH PYMT</t>
  </si>
  <si>
    <t xml:space="preserve">MONTHLY PLAN FEE    </t>
  </si>
  <si>
    <t xml:space="preserve">ACCT BAL REBATE     </t>
  </si>
  <si>
    <t xml:space="preserve">MAT 8031043-01      </t>
  </si>
  <si>
    <t xml:space="preserve">REN 8031043-01      </t>
  </si>
  <si>
    <t xml:space="preserve">SEND E-TFR FEE      </t>
  </si>
  <si>
    <t xml:space="preserve">GC 0225-DEPOSIT     </t>
  </si>
  <si>
    <t xml:space="preserve">Expenses: </t>
  </si>
  <si>
    <t>Sandra Gaviria Buck</t>
  </si>
  <si>
    <t>ZAGX1-SSHRC ASJ 651-2021-0091 Cisner</t>
  </si>
  <si>
    <t>Embajada de España en Canadá</t>
  </si>
  <si>
    <t>EBSCO International Inc</t>
  </si>
  <si>
    <t>Harrassowitz</t>
  </si>
  <si>
    <t xml:space="preserve">Total Supplies and Other </t>
  </si>
  <si>
    <t>VISA Credit Card (including pending transactions)</t>
  </si>
  <si>
    <t>Monika Pitonak</t>
  </si>
  <si>
    <t>Expenses and Commitments</t>
  </si>
  <si>
    <t>Salaries and Benefits-BL (Editorial and Administrative Assistants)</t>
  </si>
  <si>
    <t>SSHRC   U of A</t>
  </si>
  <si>
    <t>SSHRC U of A</t>
  </si>
  <si>
    <t>Revista Canadiense de Estudios Hispánicos</t>
  </si>
  <si>
    <t>Amount</t>
  </si>
  <si>
    <t>Invoice</t>
  </si>
  <si>
    <t>Total CAD:</t>
  </si>
  <si>
    <t>Detail</t>
  </si>
  <si>
    <t>Visa CC payment (Quickbooks, InstantInk subscription)</t>
  </si>
  <si>
    <t>Entradas por concepto de suscripciones, regalías y subvenciones a la RCEH</t>
  </si>
  <si>
    <t>Transaction type</t>
  </si>
  <si>
    <t>Order or Ref. #:</t>
  </si>
  <si>
    <t>Sales</t>
  </si>
  <si>
    <t>Total for Sales</t>
  </si>
  <si>
    <t>Contribution</t>
  </si>
  <si>
    <t xml:space="preserve">LE CONSORTIUM E     </t>
  </si>
  <si>
    <t>Erudit Income (Online Subscription payment)</t>
  </si>
  <si>
    <t>Donativos y apoyos a edición (Embajada de España y subvenciones monográficos )</t>
  </si>
  <si>
    <t>Erudit Revenue:</t>
  </si>
  <si>
    <t>Transaction date</t>
  </si>
  <si>
    <t>Description</t>
  </si>
  <si>
    <t>Quantity</t>
  </si>
  <si>
    <t>Foreign amount</t>
  </si>
  <si>
    <t>Line currency</t>
  </si>
  <si>
    <t/>
  </si>
  <si>
    <t>Credit Memo</t>
  </si>
  <si>
    <t>Casalini Libri s.p.a.</t>
  </si>
  <si>
    <t>41219 / VAT: IT03106600483</t>
  </si>
  <si>
    <t>PRENAX SAS (France)</t>
  </si>
  <si>
    <t>FR-513572</t>
  </si>
  <si>
    <t>Payment</t>
  </si>
  <si>
    <t>Exchange Gain Or Loss</t>
  </si>
  <si>
    <t>TOTAL</t>
  </si>
  <si>
    <t>Monthly Bank fee</t>
  </si>
  <si>
    <t>Monthly Bank fee rebate</t>
  </si>
  <si>
    <t>GIC CD Maturity</t>
  </si>
  <si>
    <t>GIC CD Reinvestment</t>
  </si>
  <si>
    <t>Internal fund transfer to  business investment account</t>
  </si>
  <si>
    <t>Business Investor Account-CAD</t>
  </si>
  <si>
    <t>Community Plan PlusChequeing -CAD</t>
  </si>
  <si>
    <t>TD Transactions-Community Plan USD Chequeing Account</t>
  </si>
  <si>
    <t>Balance</t>
  </si>
  <si>
    <t>Interest</t>
  </si>
  <si>
    <t>Transfer between accounts (from Chequing)</t>
  </si>
  <si>
    <t>Ending Balance</t>
  </si>
  <si>
    <t>Total Interest Earned</t>
  </si>
  <si>
    <t>Troi Mailing Services (Journal mailing)</t>
  </si>
  <si>
    <t>Subscription Payment deposit</t>
  </si>
  <si>
    <t>Monthly Bank Fee</t>
  </si>
  <si>
    <t>Monthly Bank Fee Rebate</t>
  </si>
  <si>
    <t>Annual Sales 2025-2026</t>
  </si>
  <si>
    <t>May 18, 2025-April 21, 2026</t>
  </si>
  <si>
    <t>Inv. #</t>
  </si>
  <si>
    <t>Customer full name</t>
  </si>
  <si>
    <t>16/12/2025</t>
  </si>
  <si>
    <t>25-015</t>
  </si>
  <si>
    <t>Producción, promoción y difusión del Número Especial de la Revista Canadiense de Estudios Hispánicos para Conmemorar el 50 Aniversario de la RCEH</t>
  </si>
  <si>
    <t>10/04/2026</t>
  </si>
  <si>
    <t>25-016</t>
  </si>
  <si>
    <t>Dr. Elizabeth Montes Garcés</t>
  </si>
  <si>
    <t>Publication costs of the special monographic issue of RCEH, 49.1, edited by Dr. Montes Garcés titled "New Trends, Genres, and Graphic Languages in 21st Century Spanish Comics.”</t>
  </si>
  <si>
    <t>Total for Contribution</t>
  </si>
  <si>
    <t>LICENCE</t>
  </si>
  <si>
    <t>03/07/2025</t>
  </si>
  <si>
    <t>25-001</t>
  </si>
  <si>
    <t>Cengage Group</t>
  </si>
  <si>
    <t>License for Use of Material: Martínez-Osorio, Emiro Firbas, Paul. “Habladme por escrito Reception and Recent
Critical Approaches to Alonso de Ercilla y Zúñiga’s La Araucana (1569-2019)." Revista
Canadiense de Estudios Hispánicos, vol. 45, no. 1, 2020, pp. 1-24."</t>
  </si>
  <si>
    <t>30/07/2025</t>
  </si>
  <si>
    <t>25-003</t>
  </si>
  <si>
    <t>License for Use of Material: "Spires, Adam C. Brave New Aztlán: Toward a Chicano Dystopia in the Novels of Alejandro
Morales." Revista Canadiense de Estudios Hispánicos, vol. 29, no. 2, 2005, pp. 363-78."</t>
  </si>
  <si>
    <t>08/12/2025</t>
  </si>
  <si>
    <t>25-014</t>
  </si>
  <si>
    <t>25-T0261</t>
  </si>
  <si>
    <t>License for Use of Material:  Henighan, Stephen. "Ernesto Cardenal's Hora 0: A Conservative National Epic." Revista Canadiense de Estudios Hispánicos, vol. 35, no. 2, 2011, pp. 329-50.."</t>
  </si>
  <si>
    <t>Total for LICENCE</t>
  </si>
  <si>
    <t>16/07/2025</t>
  </si>
  <si>
    <t>25-002</t>
  </si>
  <si>
    <t>96342023</t>
  </si>
  <si>
    <t>Credit note for unfulfilled portion of Vol. 46 (issues 2 and 3) 
corresponding to invoice 22-162 paid with cheque 918019 for UC San Diego Library</t>
  </si>
  <si>
    <t>02/08/2025</t>
  </si>
  <si>
    <t>25-004</t>
  </si>
  <si>
    <t>CELDES/VER</t>
  </si>
  <si>
    <t>CI=1521033, 2023/7045/215 (v 46</t>
  </si>
  <si>
    <t>Annual subscription to Revista Canadiense de Estudios Hispánicos, vol. 46 and 47, for CELDES/VER</t>
  </si>
  <si>
    <t>03/08/2025</t>
  </si>
  <si>
    <t>25-005</t>
  </si>
  <si>
    <t>LSL GmbH</t>
  </si>
  <si>
    <t>997641</t>
  </si>
  <si>
    <t>Annual subscription to Revista Canadiense de Estudios Hispánicos, issue 45.3, and Vol. 46 (issues 1, 2, and 3), for LSL GmbH.</t>
  </si>
  <si>
    <t>25-006</t>
  </si>
  <si>
    <t>PRENAX (UK) Ltd.</t>
  </si>
  <si>
    <t>UK-505866</t>
  </si>
  <si>
    <t>Annual subscription to Revista Canadiense de Estudios Hispánicos, Vol. 45 and 46, for University of Edinburgh.</t>
  </si>
  <si>
    <t>25-007</t>
  </si>
  <si>
    <t>Université de Montréal</t>
  </si>
  <si>
    <t>3015191</t>
  </si>
  <si>
    <t>Pro-rated suscription for Revista Canadiense de Estudios Hispánicos, issue 46.1, for Université de Montréal</t>
  </si>
  <si>
    <t>04/08/2025</t>
  </si>
  <si>
    <t>25-008</t>
  </si>
  <si>
    <t>SI1637053</t>
  </si>
  <si>
    <t>Annual print subscription to Revista Canadiense de Estudios Hispánicos, Vol. 46, for Utrecht University Library.</t>
  </si>
  <si>
    <t>25-009</t>
  </si>
  <si>
    <t>Annual subscription to Revista Canadiense de Estudios Hispánicos,  Vol. 47, for Casalini Libri s.p.a.</t>
  </si>
  <si>
    <t>25-010</t>
  </si>
  <si>
    <t>Annual subscription to Revista Canadiense de Estudios Hispánicos, Vol. 47, for AECID - Biblioteca.</t>
  </si>
  <si>
    <t>25-011</t>
  </si>
  <si>
    <t>Annual subscription to Revista Canadiense de Estudios Hispánicos, Vol. 47, for University of Edinburgh.</t>
  </si>
  <si>
    <t>25-012</t>
  </si>
  <si>
    <t>UK-491574‌</t>
  </si>
  <si>
    <t>Discounted print subscription to Revista Canadiense de Estudios Hispánicos, vol. 46 and 47, for Queen's University Belfast Periodicals Department (Humanities).</t>
  </si>
  <si>
    <t>01/09/2025</t>
  </si>
  <si>
    <t>25-013</t>
  </si>
  <si>
    <t>Lehmanns Media GmbH</t>
  </si>
  <si>
    <t>142563</t>
  </si>
  <si>
    <t xml:space="preserve">Annual subscription to Revista Canadiense de Estudios Hispánicos, Vol. 45 and 46, for Zentralbibliotehek Zuerich </t>
  </si>
  <si>
    <t>18/05/2025</t>
  </si>
  <si>
    <t>202423056</t>
  </si>
  <si>
    <t>Universiteit Antwerpen</t>
  </si>
  <si>
    <t>21/04/2026</t>
  </si>
  <si>
    <t>0980036058</t>
  </si>
  <si>
    <t>6066</t>
  </si>
  <si>
    <t>024119</t>
  </si>
  <si>
    <t>Total for --</t>
  </si>
  <si>
    <t>Accrual Basis Wednesday, April 22, 2026 06:09 AM GMTZ</t>
  </si>
  <si>
    <t>Subscription Income ONLY</t>
  </si>
  <si>
    <t>Publication and Other Subventions</t>
  </si>
  <si>
    <t>Permission Fees</t>
  </si>
  <si>
    <t>Suscripciones  impresas CAD y USD  (cantidad facturada, independiente de  pagos, conversión según cambio vigente al 22 abril 2026)</t>
  </si>
  <si>
    <t>SSHRC Grant (Installments for 2025-26 and 2026-27)</t>
  </si>
  <si>
    <t>Pago de derechos por uso de material (Cengage)</t>
  </si>
  <si>
    <t>Balance de las cuentas de la Revista en TD al 1 de mayo 2026</t>
  </si>
  <si>
    <t>05/30/2025</t>
  </si>
  <si>
    <t xml:space="preserve">INTEREST CREDIT     </t>
  </si>
  <si>
    <t>06/30/2025</t>
  </si>
  <si>
    <t>07/31/2025</t>
  </si>
  <si>
    <t>08/29/2025</t>
  </si>
  <si>
    <t>09/29/2025</t>
  </si>
  <si>
    <t>10/31/2025</t>
  </si>
  <si>
    <t>11/28/2025</t>
  </si>
  <si>
    <t>12/31/2025</t>
  </si>
  <si>
    <t>01/30/2026</t>
  </si>
  <si>
    <t>02/23/2026</t>
  </si>
  <si>
    <t>RO320 TFR-FR 5249028</t>
  </si>
  <si>
    <t>02/27/2026</t>
  </si>
  <si>
    <t>03/31/2026</t>
  </si>
  <si>
    <t>04/30/2026</t>
  </si>
  <si>
    <t>05/26/2025</t>
  </si>
  <si>
    <t>05/28/2025</t>
  </si>
  <si>
    <t>06/26/2025</t>
  </si>
  <si>
    <t>07/07/2025</t>
  </si>
  <si>
    <t>07/17/2025</t>
  </si>
  <si>
    <t>07/28/2025</t>
  </si>
  <si>
    <t>08/07/2025</t>
  </si>
  <si>
    <t>08/26/2025</t>
  </si>
  <si>
    <t>09/18/2025</t>
  </si>
  <si>
    <t>09/26/2025</t>
  </si>
  <si>
    <t>10/15/2025</t>
  </si>
  <si>
    <t>10/27/2025</t>
  </si>
  <si>
    <t>11/07/2025</t>
  </si>
  <si>
    <t>11/24/2025</t>
  </si>
  <si>
    <t>11/26/2025</t>
  </si>
  <si>
    <t>12/29/2025</t>
  </si>
  <si>
    <t>01/20/2026</t>
  </si>
  <si>
    <t>01/21/2026</t>
  </si>
  <si>
    <t>01/23/2026</t>
  </si>
  <si>
    <t>01/26/2026</t>
  </si>
  <si>
    <t>01/28/2026</t>
  </si>
  <si>
    <t>02/06/2026</t>
  </si>
  <si>
    <t>02/26/2026</t>
  </si>
  <si>
    <t>03/02/2026</t>
  </si>
  <si>
    <t>03/11/2026</t>
  </si>
  <si>
    <t>03/26/2026</t>
  </si>
  <si>
    <t>04/17/2026</t>
  </si>
  <si>
    <t>04/20/2026</t>
  </si>
  <si>
    <t>04/21/2026</t>
  </si>
  <si>
    <t>04/27/2026</t>
  </si>
  <si>
    <t xml:space="preserve">CHECKER CAB         </t>
  </si>
  <si>
    <t>CHQ#00009-0142844045</t>
  </si>
  <si>
    <t xml:space="preserve">SEND E-TFR *EDb BPY </t>
  </si>
  <si>
    <t>E-TFR REMITTANCE FEE</t>
  </si>
  <si>
    <t xml:space="preserve">WPS-0806S79262      </t>
  </si>
  <si>
    <t xml:space="preserve">WPS-0917S99615      </t>
  </si>
  <si>
    <t xml:space="preserve">SEND E-TFR *JUg EXP </t>
  </si>
  <si>
    <t xml:space="preserve">SEND E-TFR *a6A BPY </t>
  </si>
  <si>
    <t xml:space="preserve">SEND E-TFR *tBH BPY </t>
  </si>
  <si>
    <t xml:space="preserve">SEND E-TFR *Yba AP  </t>
  </si>
  <si>
    <t xml:space="preserve">SEND E-TFR *drD AP  </t>
  </si>
  <si>
    <t xml:space="preserve">SEND E-TFR *6Su AP  </t>
  </si>
  <si>
    <t xml:space="preserve">SEND E-TFR *3GV AP  </t>
  </si>
  <si>
    <t xml:space="preserve">SEND E-TFR *RH3 AP  </t>
  </si>
  <si>
    <t>RO320 TFR-TO 5249346</t>
  </si>
  <si>
    <t xml:space="preserve">SEND E-TFR *6ME AP  </t>
  </si>
  <si>
    <t xml:space="preserve">SEND E-TFR *u98 AP  </t>
  </si>
  <si>
    <t xml:space="preserve">SEND E-TFR *T24 AP  </t>
  </si>
  <si>
    <t xml:space="preserve">SEND E-TFR *A2f AP  </t>
  </si>
  <si>
    <t xml:space="preserve">SEND E-TFR *87r AP  </t>
  </si>
  <si>
    <t xml:space="preserve">SEND E-TFR *P5p AP  </t>
  </si>
  <si>
    <t xml:space="preserve">SEND E-TFR *KRt EXP </t>
  </si>
  <si>
    <t>Visa CC payment (Quickbooks, InstantInk subscription, HP Toner, Staples Office Supplies)</t>
  </si>
  <si>
    <t>Cab Calgary Congress</t>
  </si>
  <si>
    <t>Troi Mailing Services--Postage for Domestic and Overseas Mailing Issue 46.1</t>
  </si>
  <si>
    <t>Visa CC payment (Quickbooks, InstantInk subscription,  Apple computer repair, Shoppers Canada Post postage, CALJ membership, Hospitality ACH Congress, Hotel ACH Congress, Canada Post Invoice Pubs Mail subscription)</t>
  </si>
  <si>
    <t>Mo</t>
  </si>
  <si>
    <t>Invoice payment-editorial services Monika Pitonak</t>
  </si>
  <si>
    <t>Interac fee</t>
  </si>
  <si>
    <t>Visa CC payment (Quickbooks,  InstantInk subscription)</t>
  </si>
  <si>
    <t>Visa CC payment (Quickbooks, InstantInk subscription,  Courier-DHL)</t>
  </si>
  <si>
    <t>Reimbursement to Raúl Álvarez Moreno for postage expenses</t>
  </si>
  <si>
    <t>Invoice payment-editorial services Sofia Parrila</t>
  </si>
  <si>
    <t>Visa CC payment (Quickbooks, InstantInk subscription, Amazon keyboard protector, -Cash back credit)</t>
  </si>
  <si>
    <t>Visa CC payment (Quickbooks, InstantInk subscription, Canada Post Invoice Pubs Mail )</t>
  </si>
  <si>
    <t>Troi Mailing Services--Postage for Domestic and Overseas Mailing Issue 46.2, Partial Payment</t>
  </si>
  <si>
    <t>Troi Mailing Services--Postage for Domestic and Overseas Mailing Issue 46.2, Balance Payment</t>
  </si>
  <si>
    <t>Troi Mailing Services-Shipping fees-remainder journals</t>
  </si>
  <si>
    <t>Subscription Invoices Payment + Spanish Embassy Subvention Deposit</t>
  </si>
  <si>
    <t>Dropbox Fee reimbursement for assistant Valeria Tapia</t>
  </si>
  <si>
    <t>Erudit Income (Online Subscription payment and revenue Sharing)</t>
  </si>
  <si>
    <t>Dropbox Fee reimbursement for assistant Lisa Lawrence</t>
  </si>
  <si>
    <t>Invoice payment-editorial services Yuliia Deviatko</t>
  </si>
  <si>
    <t>Invoice payment-editorial services Lisa Lawrence</t>
  </si>
  <si>
    <t>Invoices for editorial work</t>
  </si>
  <si>
    <t>Quickbooks, InstantInk subscription, postage, printing, office supplies, Computer supplies &amp; repairs, Dropbox fees, Email transfer fees, Canada Post Fees, Mailing Services,Bank Fees, Hosting, conference travel, payments to ACH)</t>
  </si>
  <si>
    <t>Spanish Embassy Subvention:</t>
  </si>
  <si>
    <t>CHQ#00005-3140554124</t>
  </si>
  <si>
    <t>CHQ#00006-1149661160</t>
  </si>
  <si>
    <t>TD Transactions-Community Plan Plus CAD Chequing Account, May 26, 2025-May 1, 2026</t>
  </si>
  <si>
    <t>May 26, 2025-May 1, 2026</t>
  </si>
  <si>
    <t>Community Plan (USD Account) USD$32,373.39 (converted at 1.3576,  May 1 Bank of Canada rate)</t>
  </si>
  <si>
    <t>Balance de la cuenta SSHRC de la Revista en U of Alberta,  al 1 de mayo 2026</t>
  </si>
  <si>
    <t>Lisa Lawrence</t>
  </si>
  <si>
    <t>ZAP63 SSHRC ASJ 651-2025-0196 Cisne</t>
  </si>
  <si>
    <t>2025-26 and 2026-27 Installments</t>
  </si>
  <si>
    <t>Total (Cuentas TD y SSHRC):</t>
  </si>
  <si>
    <t>Otras entradas (derechos, JSTOR revenue sharing-regalías ) USD$$7,676.89 (converted at 1.3576,  May 1 Bank of Canada rate)</t>
  </si>
  <si>
    <t>Expenses (USD mailing): USD</t>
  </si>
  <si>
    <t>(converted at 1.3576,  May 1 Bank of Canada rate) CAD:</t>
  </si>
  <si>
    <t>US postage (from USD TD Account, converted)</t>
  </si>
  <si>
    <t>Conference Travel (ACH Calgary-Bus &amp; Taxis)</t>
  </si>
  <si>
    <t xml:space="preserve">Supplies and Other Services (Dropbox fee, Journal printing, journal freight, Courier, Conference Fees, Erudit Processing Fees, Fees ,Conference Registrations,) </t>
  </si>
  <si>
    <t>Unused funds returned to sponsor; $238.74</t>
  </si>
  <si>
    <t>TD Transactions-Business Investor Account May 26, 2025-May 1, 2026</t>
  </si>
  <si>
    <t>Info for RCEH Revenue Canada Return May 26, 2025-May 1, 2026</t>
  </si>
  <si>
    <t>Wire Transfer Deposit Subscription Invoice Lehmanns Media</t>
  </si>
  <si>
    <t>Ingresos por interés (interest income GIC $2253.47 &amp; Business Investor Account $1449.44): (Tax year 2025, amount from T5s)</t>
  </si>
  <si>
    <t xml:space="preserve">Otras entradas ( Suscripciones electrónicas y revenue sharing Érudit) </t>
  </si>
  <si>
    <t>Cantidad de personas que han sido remuneradas por salario por la RCEH pagado por fondos SSHRC (discriminando socios y no socios de ser necesario; esta cantidad no incluye facturas por trabajo editorial que aparecen bajo gastos): 2; ninguna es socia de la 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</si>
</sst>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1009]#,##0.00"/>
    <numFmt numFmtId="165" formatCode="dd/mm/yyyy;@"/>
    <numFmt numFmtId="166" formatCode="&quot;$&quot;#,##0.00"/>
    <numFmt numFmtId="167" formatCode="\$#,##0.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i/>
      <sz val="12"/>
      <color rgb="FF000000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i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ptos Narrow"/>
    </font>
    <font>
      <sz val="12"/>
      <color rgb="FF000000"/>
      <name val="Calibri"/>
      <family val="2"/>
      <scheme val="minor"/>
    </font>
    <font>
      <sz val="13"/>
      <color rgb="FF1C1C1C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8" fillId="0" borderId="2"/>
  </cellStyleXfs>
  <cellXfs count="6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4" fillId="0" borderId="1" xfId="0" applyFont="1" applyBorder="1" applyAlignment="1">
      <alignment wrapText="1"/>
    </xf>
    <xf numFmtId="0" fontId="8" fillId="0" borderId="0" xfId="0" applyFont="1"/>
    <xf numFmtId="0" fontId="4" fillId="0" borderId="0" xfId="0" applyFont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8" fillId="0" borderId="1" xfId="0" applyNumberFormat="1" applyFont="1" applyBorder="1"/>
    <xf numFmtId="0" fontId="0" fillId="0" borderId="1" xfId="0" applyBorder="1"/>
    <xf numFmtId="0" fontId="8" fillId="0" borderId="1" xfId="0" applyFont="1" applyBorder="1"/>
    <xf numFmtId="44" fontId="1" fillId="0" borderId="1" xfId="1" applyFont="1" applyBorder="1"/>
    <xf numFmtId="44" fontId="4" fillId="0" borderId="1" xfId="1" applyFont="1" applyBorder="1"/>
    <xf numFmtId="44" fontId="1" fillId="0" borderId="0" xfId="1" applyFont="1"/>
    <xf numFmtId="0" fontId="9" fillId="0" borderId="0" xfId="0" applyFont="1"/>
    <xf numFmtId="164" fontId="9" fillId="0" borderId="0" xfId="0" applyNumberFormat="1" applyFont="1"/>
    <xf numFmtId="0" fontId="10" fillId="0" borderId="0" xfId="0" applyFont="1"/>
    <xf numFmtId="44" fontId="0" fillId="0" borderId="1" xfId="1" applyFont="1" applyBorder="1"/>
    <xf numFmtId="0" fontId="0" fillId="0" borderId="1" xfId="0" applyBorder="1" applyAlignment="1">
      <alignment wrapText="1"/>
    </xf>
    <xf numFmtId="44" fontId="1" fillId="2" borderId="1" xfId="1" applyFont="1" applyFill="1" applyBorder="1"/>
    <xf numFmtId="44" fontId="4" fillId="2" borderId="1" xfId="1" applyFont="1" applyFill="1" applyBorder="1"/>
    <xf numFmtId="44" fontId="6" fillId="0" borderId="1" xfId="1" applyFont="1" applyBorder="1"/>
    <xf numFmtId="44" fontId="0" fillId="0" borderId="0" xfId="1" applyFont="1"/>
    <xf numFmtId="44" fontId="8" fillId="0" borderId="1" xfId="1" applyFont="1" applyBorder="1"/>
    <xf numFmtId="44" fontId="1" fillId="0" borderId="1" xfId="1" applyFont="1" applyBorder="1" applyAlignment="1">
      <alignment wrapText="1"/>
    </xf>
    <xf numFmtId="44" fontId="4" fillId="0" borderId="1" xfId="1" applyFont="1" applyBorder="1" applyAlignment="1">
      <alignment wrapText="1"/>
    </xf>
    <xf numFmtId="44" fontId="1" fillId="0" borderId="0" xfId="1" applyFont="1" applyAlignment="1">
      <alignment wrapText="1"/>
    </xf>
    <xf numFmtId="0" fontId="0" fillId="0" borderId="0" xfId="0" applyAlignment="1">
      <alignment wrapText="1"/>
    </xf>
    <xf numFmtId="0" fontId="14" fillId="0" borderId="2" xfId="2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6" fillId="0" borderId="3" xfId="0" applyNumberFormat="1" applyFont="1" applyBorder="1" applyAlignment="1">
      <alignment wrapText="1"/>
    </xf>
    <xf numFmtId="0" fontId="15" fillId="0" borderId="0" xfId="0" applyFont="1" applyAlignment="1">
      <alignment horizontal="left" wrapText="1"/>
    </xf>
    <xf numFmtId="166" fontId="8" fillId="0" borderId="4" xfId="0" applyNumberFormat="1" applyFont="1" applyBorder="1"/>
    <xf numFmtId="0" fontId="17" fillId="0" borderId="0" xfId="0" applyFont="1"/>
    <xf numFmtId="44" fontId="8" fillId="0" borderId="1" xfId="0" applyNumberFormat="1" applyFont="1" applyBorder="1"/>
    <xf numFmtId="166" fontId="8" fillId="0" borderId="1" xfId="0" applyNumberFormat="1" applyFont="1" applyBorder="1"/>
    <xf numFmtId="44" fontId="1" fillId="0" borderId="1" xfId="0" applyNumberFormat="1" applyFont="1" applyBorder="1"/>
    <xf numFmtId="44" fontId="3" fillId="0" borderId="1" xfId="1" applyFont="1" applyBorder="1"/>
    <xf numFmtId="4" fontId="15" fillId="0" borderId="0" xfId="0" applyNumberFormat="1" applyFont="1" applyAlignment="1">
      <alignment wrapText="1"/>
    </xf>
    <xf numFmtId="167" fontId="16" fillId="0" borderId="3" xfId="0" applyNumberFormat="1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8" fillId="0" borderId="0" xfId="0" applyFont="1" applyAlignment="1">
      <alignment wrapText="1"/>
    </xf>
    <xf numFmtId="4" fontId="8" fillId="0" borderId="5" xfId="0" applyNumberFormat="1" applyFont="1" applyBorder="1" applyAlignment="1">
      <alignment wrapText="1"/>
    </xf>
    <xf numFmtId="167" fontId="8" fillId="0" borderId="5" xfId="0" applyNumberFormat="1" applyFont="1" applyBorder="1" applyAlignment="1">
      <alignment wrapText="1"/>
    </xf>
    <xf numFmtId="8" fontId="1" fillId="0" borderId="1" xfId="1" applyNumberFormat="1" applyFont="1" applyBorder="1"/>
    <xf numFmtId="8" fontId="19" fillId="0" borderId="0" xfId="0" applyNumberFormat="1" applyFont="1"/>
    <xf numFmtId="0" fontId="18" fillId="0" borderId="1" xfId="0" applyFont="1" applyBorder="1"/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1" xfId="0" applyFill="1" applyBorder="1"/>
    <xf numFmtId="44" fontId="0" fillId="0" borderId="1" xfId="1" applyFont="1" applyFill="1" applyBorder="1"/>
    <xf numFmtId="0" fontId="8" fillId="0" borderId="1" xfId="0" applyFont="1" applyFill="1" applyBorder="1"/>
    <xf numFmtId="0" fontId="8" fillId="0" borderId="0" xfId="0" applyFont="1" applyFill="1"/>
    <xf numFmtId="0" fontId="3" fillId="0" borderId="1" xfId="0" applyFont="1" applyFill="1" applyBorder="1" applyAlignment="1">
      <alignment wrapText="1"/>
    </xf>
    <xf numFmtId="44" fontId="1" fillId="0" borderId="1" xfId="1" applyFont="1" applyFill="1" applyBorder="1"/>
    <xf numFmtId="0" fontId="9" fillId="0" borderId="0" xfId="0" applyFont="1" applyFill="1"/>
    <xf numFmtId="0" fontId="1" fillId="0" borderId="0" xfId="0" applyFont="1" applyFill="1"/>
  </cellXfs>
  <cellStyles count="3">
    <cellStyle name="Currency" xfId="1" builtinId="4"/>
    <cellStyle name="HeaderCellStyle" xfId="2" xr:uid="{ACC38EF2-32F2-0849-8411-7CA344E3064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5A06-142A-7A42-A8D4-36A7A5CF578B}">
  <dimension ref="A1:C36"/>
  <sheetViews>
    <sheetView tabSelected="1" topLeftCell="A23" zoomScale="150" zoomScaleNormal="150" workbookViewId="0">
      <selection activeCell="A32" sqref="A32"/>
    </sheetView>
  </sheetViews>
  <sheetFormatPr baseColWidth="10" defaultRowHeight="16" x14ac:dyDescent="0.2"/>
  <cols>
    <col min="1" max="1" width="65.83203125" style="3" customWidth="1"/>
    <col min="2" max="2" width="15.83203125" style="18" customWidth="1"/>
    <col min="3" max="16384" width="10.83203125" style="2"/>
  </cols>
  <sheetData>
    <row r="1" spans="1:3" ht="17" x14ac:dyDescent="0.2">
      <c r="A1" s="8" t="s">
        <v>272</v>
      </c>
      <c r="B1" s="16"/>
    </row>
    <row r="2" spans="1:3" x14ac:dyDescent="0.2">
      <c r="A2" s="1"/>
      <c r="B2" s="16"/>
    </row>
    <row r="3" spans="1:3" ht="34" x14ac:dyDescent="0.2">
      <c r="A3" s="4" t="s">
        <v>40</v>
      </c>
      <c r="B3" s="16"/>
    </row>
    <row r="4" spans="1:3" x14ac:dyDescent="0.2">
      <c r="A4" s="11"/>
      <c r="B4" s="16"/>
      <c r="C4" s="19"/>
    </row>
    <row r="5" spans="1:3" ht="51" x14ac:dyDescent="0.2">
      <c r="A5" s="11" t="s">
        <v>158</v>
      </c>
      <c r="B5" s="24">
        <v>1380.45</v>
      </c>
      <c r="C5" s="20"/>
    </row>
    <row r="6" spans="1:3" ht="34" x14ac:dyDescent="0.2">
      <c r="A6" s="11" t="s">
        <v>48</v>
      </c>
      <c r="B6" s="24">
        <v>13000</v>
      </c>
      <c r="C6" s="19"/>
    </row>
    <row r="7" spans="1:3" ht="17" x14ac:dyDescent="0.2">
      <c r="A7" s="11" t="s">
        <v>160</v>
      </c>
      <c r="B7" s="24">
        <v>824.54</v>
      </c>
      <c r="C7" s="19"/>
    </row>
    <row r="8" spans="1:3" s="65" customFormat="1" ht="34" x14ac:dyDescent="0.2">
      <c r="A8" s="62" t="s">
        <v>274</v>
      </c>
      <c r="B8" s="63">
        <v>3702.91</v>
      </c>
      <c r="C8" s="64"/>
    </row>
    <row r="9" spans="1:3" ht="34" x14ac:dyDescent="0.2">
      <c r="A9" s="11" t="s">
        <v>264</v>
      </c>
      <c r="B9" s="24">
        <f>7676.89*1.3576</f>
        <v>10422.145864</v>
      </c>
    </row>
    <row r="10" spans="1:3" ht="17" x14ac:dyDescent="0.2">
      <c r="A10" s="11" t="s">
        <v>275</v>
      </c>
      <c r="B10" s="24">
        <v>8245.1299999999992</v>
      </c>
    </row>
    <row r="11" spans="1:3" ht="17" x14ac:dyDescent="0.2">
      <c r="A11" s="11" t="s">
        <v>159</v>
      </c>
      <c r="B11" s="24">
        <v>103400</v>
      </c>
    </row>
    <row r="12" spans="1:3" ht="17" x14ac:dyDescent="0.2">
      <c r="A12" s="12" t="s">
        <v>0</v>
      </c>
      <c r="B12" s="25">
        <f>SUM(B4:B11)</f>
        <v>140975.17586399999</v>
      </c>
    </row>
    <row r="13" spans="1:3" x14ac:dyDescent="0.2">
      <c r="A13" s="4"/>
      <c r="B13" s="16"/>
    </row>
    <row r="14" spans="1:3" ht="17" x14ac:dyDescent="0.2">
      <c r="A14" s="4" t="s">
        <v>161</v>
      </c>
      <c r="B14" s="16"/>
    </row>
    <row r="15" spans="1:3" ht="17" x14ac:dyDescent="0.2">
      <c r="A15" s="5" t="s">
        <v>70</v>
      </c>
      <c r="B15" s="16">
        <v>11638.38</v>
      </c>
    </row>
    <row r="16" spans="1:3" ht="17" x14ac:dyDescent="0.2">
      <c r="A16" s="5" t="s">
        <v>69</v>
      </c>
      <c r="B16" s="16">
        <v>113680.84</v>
      </c>
    </row>
    <row r="17" spans="1:3" ht="34" x14ac:dyDescent="0.2">
      <c r="A17" s="1" t="s">
        <v>258</v>
      </c>
      <c r="B17" s="16">
        <f>32373.39*1.3576</f>
        <v>43950.114263999996</v>
      </c>
    </row>
    <row r="18" spans="1:3" ht="17" x14ac:dyDescent="0.2">
      <c r="A18" s="5" t="s">
        <v>1</v>
      </c>
      <c r="B18" s="16">
        <v>115810.38</v>
      </c>
    </row>
    <row r="19" spans="1:3" ht="17" x14ac:dyDescent="0.2">
      <c r="A19" s="5" t="s">
        <v>28</v>
      </c>
      <c r="B19" s="50">
        <v>-78.739999999999995</v>
      </c>
    </row>
    <row r="20" spans="1:3" x14ac:dyDescent="0.2">
      <c r="A20" s="1"/>
      <c r="B20" s="16"/>
    </row>
    <row r="21" spans="1:3" ht="17" x14ac:dyDescent="0.2">
      <c r="A21" s="4" t="s">
        <v>37</v>
      </c>
      <c r="B21" s="17">
        <f>SUM(B15:B19)</f>
        <v>285000.97426400002</v>
      </c>
    </row>
    <row r="22" spans="1:3" x14ac:dyDescent="0.2">
      <c r="A22" s="1"/>
      <c r="B22" s="16"/>
    </row>
    <row r="23" spans="1:3" x14ac:dyDescent="0.2">
      <c r="A23" s="4"/>
      <c r="B23" s="17"/>
    </row>
    <row r="24" spans="1:3" x14ac:dyDescent="0.2">
      <c r="A24" s="4"/>
      <c r="B24" s="16"/>
    </row>
    <row r="25" spans="1:3" ht="34" x14ac:dyDescent="0.2">
      <c r="A25" s="4" t="s">
        <v>259</v>
      </c>
      <c r="B25" s="16"/>
    </row>
    <row r="26" spans="1:3" ht="17" x14ac:dyDescent="0.2">
      <c r="A26" s="5" t="s">
        <v>23</v>
      </c>
      <c r="B26" s="50">
        <v>0</v>
      </c>
      <c r="C26" s="2" t="s">
        <v>270</v>
      </c>
    </row>
    <row r="27" spans="1:3" ht="17" x14ac:dyDescent="0.2">
      <c r="A27" s="5" t="s">
        <v>261</v>
      </c>
      <c r="B27" s="16">
        <v>103400</v>
      </c>
      <c r="C27" s="10" t="s">
        <v>262</v>
      </c>
    </row>
    <row r="28" spans="1:3" x14ac:dyDescent="0.2">
      <c r="A28" s="4"/>
      <c r="B28" s="16"/>
    </row>
    <row r="29" spans="1:3" ht="17" x14ac:dyDescent="0.2">
      <c r="A29" s="4" t="s">
        <v>263</v>
      </c>
      <c r="B29" s="17">
        <f>B21+B27</f>
        <v>388400.97426400002</v>
      </c>
    </row>
    <row r="30" spans="1:3" s="7" customFormat="1" x14ac:dyDescent="0.2">
      <c r="A30" s="6"/>
      <c r="B30" s="26"/>
    </row>
    <row r="31" spans="1:3" ht="85" x14ac:dyDescent="0.2">
      <c r="A31" s="4" t="s">
        <v>276</v>
      </c>
      <c r="B31" s="16"/>
    </row>
    <row r="32" spans="1:3" x14ac:dyDescent="0.2">
      <c r="A32" s="1"/>
      <c r="B32" s="16"/>
    </row>
    <row r="33" spans="1:2" ht="17" x14ac:dyDescent="0.2">
      <c r="A33" s="1" t="s">
        <v>22</v>
      </c>
      <c r="B33" s="43">
        <v>3371.04</v>
      </c>
    </row>
    <row r="34" spans="1:2" ht="17" x14ac:dyDescent="0.2">
      <c r="A34" s="1" t="s">
        <v>29</v>
      </c>
      <c r="B34" s="16">
        <v>1835.79</v>
      </c>
    </row>
    <row r="35" spans="1:2" ht="17" x14ac:dyDescent="0.2">
      <c r="A35" s="1" t="s">
        <v>260</v>
      </c>
      <c r="B35" s="16">
        <v>11210.73</v>
      </c>
    </row>
    <row r="36" spans="1:2" ht="17" x14ac:dyDescent="0.2">
      <c r="A36" s="1" t="s">
        <v>0</v>
      </c>
      <c r="B36" s="17">
        <f>SUM(B33:B35)</f>
        <v>16417.559999999998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04DAC-C800-BF45-A524-CC0009095DD0}">
  <dimension ref="A1:E21"/>
  <sheetViews>
    <sheetView zoomScale="182" zoomScaleNormal="182" workbookViewId="0">
      <selection activeCell="B8" sqref="B8"/>
    </sheetView>
  </sheetViews>
  <sheetFormatPr baseColWidth="10" defaultRowHeight="16" x14ac:dyDescent="0.2"/>
  <cols>
    <col min="1" max="1" width="62.5" style="3" bestFit="1" customWidth="1"/>
    <col min="2" max="2" width="8.83203125" style="3" customWidth="1"/>
    <col min="3" max="3" width="12.83203125" style="31" customWidth="1"/>
    <col min="4" max="5" width="12.83203125" style="18" bestFit="1" customWidth="1"/>
    <col min="6" max="16384" width="10.83203125" style="2"/>
  </cols>
  <sheetData>
    <row r="1" spans="1:5" ht="17" x14ac:dyDescent="0.2">
      <c r="A1" s="8" t="s">
        <v>30</v>
      </c>
      <c r="B1" s="1"/>
      <c r="C1" s="29"/>
      <c r="D1" s="16"/>
      <c r="E1" s="16"/>
    </row>
    <row r="2" spans="1:5" ht="17" x14ac:dyDescent="0.2">
      <c r="A2" s="1"/>
      <c r="B2" s="1" t="s">
        <v>2</v>
      </c>
      <c r="C2" s="29"/>
      <c r="D2" s="16"/>
      <c r="E2" s="16"/>
    </row>
    <row r="3" spans="1:5" x14ac:dyDescent="0.2">
      <c r="A3" s="1"/>
      <c r="B3" s="1"/>
      <c r="C3" s="29"/>
      <c r="D3" s="16"/>
      <c r="E3" s="16"/>
    </row>
    <row r="4" spans="1:5" ht="51" x14ac:dyDescent="0.2">
      <c r="A4" s="1" t="s">
        <v>269</v>
      </c>
      <c r="B4" s="1" t="s">
        <v>32</v>
      </c>
      <c r="C4" s="29">
        <v>26464.39</v>
      </c>
      <c r="D4" s="16"/>
      <c r="E4" s="16"/>
    </row>
    <row r="5" spans="1:5" ht="34" x14ac:dyDescent="0.2">
      <c r="A5" s="1" t="s">
        <v>268</v>
      </c>
      <c r="B5" s="1" t="s">
        <v>32</v>
      </c>
      <c r="C5" s="16">
        <v>103.64</v>
      </c>
      <c r="D5" s="16"/>
      <c r="E5" s="16"/>
    </row>
    <row r="6" spans="1:5" ht="68" x14ac:dyDescent="0.2">
      <c r="A6" s="1" t="s">
        <v>252</v>
      </c>
      <c r="B6" s="1" t="s">
        <v>11</v>
      </c>
      <c r="C6" s="42">
        <v>11038.07</v>
      </c>
      <c r="D6" s="16"/>
      <c r="E6" s="16"/>
    </row>
    <row r="7" spans="1:5" ht="17" x14ac:dyDescent="0.2">
      <c r="A7" s="23" t="s">
        <v>251</v>
      </c>
      <c r="B7" s="1" t="s">
        <v>11</v>
      </c>
      <c r="C7" s="42">
        <v>2657.82</v>
      </c>
      <c r="D7" s="16"/>
      <c r="E7" s="16"/>
    </row>
    <row r="8" spans="1:5" ht="17" x14ac:dyDescent="0.2">
      <c r="A8" s="1" t="s">
        <v>267</v>
      </c>
      <c r="B8" s="1" t="s">
        <v>11</v>
      </c>
      <c r="C8" s="42">
        <v>1097.8599999999999</v>
      </c>
      <c r="D8" s="16"/>
      <c r="E8" s="16"/>
    </row>
    <row r="9" spans="1:5" ht="17" x14ac:dyDescent="0.2">
      <c r="A9" s="8" t="s">
        <v>27</v>
      </c>
      <c r="B9" s="1"/>
      <c r="C9" s="30">
        <f>SUM(C3:C8)</f>
        <v>41361.78</v>
      </c>
      <c r="D9" s="16"/>
      <c r="E9" s="16"/>
    </row>
    <row r="10" spans="1:5" x14ac:dyDescent="0.2">
      <c r="A10" s="1"/>
      <c r="B10" s="1"/>
      <c r="C10" s="29"/>
      <c r="D10" s="16"/>
      <c r="E10" s="16"/>
    </row>
    <row r="11" spans="1:5" x14ac:dyDescent="0.2">
      <c r="A11" s="1"/>
      <c r="B11" s="1"/>
      <c r="C11" s="29"/>
      <c r="D11" s="16"/>
      <c r="E11" s="16"/>
    </row>
    <row r="12" spans="1:5" x14ac:dyDescent="0.2">
      <c r="A12" s="1"/>
      <c r="B12" s="1"/>
      <c r="C12" s="29"/>
      <c r="D12" s="16"/>
      <c r="E12" s="16"/>
    </row>
    <row r="13" spans="1:5" x14ac:dyDescent="0.2">
      <c r="A13" s="1"/>
      <c r="B13" s="1"/>
      <c r="C13" s="29"/>
      <c r="D13" s="16"/>
      <c r="E13" s="16"/>
    </row>
    <row r="14" spans="1:5" ht="34" x14ac:dyDescent="0.2">
      <c r="A14" s="1" t="s">
        <v>31</v>
      </c>
      <c r="B14" s="1" t="s">
        <v>33</v>
      </c>
      <c r="C14" s="16"/>
      <c r="D14" s="16"/>
      <c r="E14" s="16"/>
    </row>
    <row r="15" spans="1:5" s="10" customFormat="1" ht="17" x14ac:dyDescent="0.2">
      <c r="A15" s="8" t="s">
        <v>12</v>
      </c>
      <c r="B15" s="1"/>
      <c r="C15" s="30">
        <v>16417.560000000001</v>
      </c>
      <c r="D15" s="17"/>
      <c r="E15" s="17"/>
    </row>
    <row r="16" spans="1:5" x14ac:dyDescent="0.2">
      <c r="A16" s="1"/>
      <c r="B16" s="1"/>
      <c r="C16" s="29"/>
      <c r="D16" s="16"/>
      <c r="E16" s="16"/>
    </row>
    <row r="17" spans="1:5" x14ac:dyDescent="0.2">
      <c r="A17" s="1"/>
      <c r="B17" s="1"/>
      <c r="C17" s="29"/>
      <c r="D17" s="2"/>
      <c r="E17" s="16"/>
    </row>
    <row r="18" spans="1:5" x14ac:dyDescent="0.2">
      <c r="A18" s="1"/>
      <c r="B18" s="1"/>
      <c r="C18" s="29"/>
      <c r="D18" s="16"/>
      <c r="E18" s="16"/>
    </row>
    <row r="19" spans="1:5" ht="17" x14ac:dyDescent="0.2">
      <c r="A19" s="1" t="s">
        <v>10</v>
      </c>
      <c r="B19" s="1"/>
      <c r="C19" s="29"/>
      <c r="D19" s="16"/>
      <c r="E19" s="16"/>
    </row>
    <row r="20" spans="1:5" x14ac:dyDescent="0.2">
      <c r="A20" s="1"/>
      <c r="B20" s="1"/>
      <c r="C20" s="29"/>
      <c r="D20" s="16"/>
      <c r="E20" s="16"/>
    </row>
    <row r="21" spans="1:5" ht="17" x14ac:dyDescent="0.2">
      <c r="A21" s="8" t="s">
        <v>13</v>
      </c>
      <c r="B21" s="8"/>
      <c r="C21" s="30">
        <f>SUM(C9,C15,C17)</f>
        <v>57779.34</v>
      </c>
      <c r="D21" s="17"/>
      <c r="E21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8054-48C4-AD45-94DC-7850507CB958}">
  <dimension ref="A1:K39"/>
  <sheetViews>
    <sheetView topLeftCell="B12" zoomScale="120" zoomScaleNormal="120" workbookViewId="0">
      <selection activeCell="E26" sqref="E26"/>
    </sheetView>
  </sheetViews>
  <sheetFormatPr baseColWidth="10" defaultColWidth="11.33203125" defaultRowHeight="16" x14ac:dyDescent="0.2"/>
  <cols>
    <col min="1" max="1" width="19.5" style="32" customWidth="1"/>
    <col min="2" max="3" width="14.33203125" style="32" customWidth="1"/>
    <col min="4" max="4" width="9.1640625" style="32" customWidth="1"/>
    <col min="5" max="5" width="24.6640625" style="32" customWidth="1"/>
    <col min="6" max="6" width="27.1640625" style="32" customWidth="1"/>
    <col min="7" max="7" width="86.6640625" style="32" customWidth="1"/>
    <col min="8" max="8" width="7.5" style="32" customWidth="1"/>
    <col min="9" max="9" width="12.6640625" style="32" customWidth="1"/>
    <col min="10" max="10" width="11.6640625" style="32" customWidth="1"/>
    <col min="11" max="11" width="16.1640625" style="32" customWidth="1"/>
  </cols>
  <sheetData>
    <row r="1" spans="1:11" x14ac:dyDescent="0.2">
      <c r="A1" s="53" t="s">
        <v>81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x14ac:dyDescent="0.2">
      <c r="A2" s="55" t="s">
        <v>34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x14ac:dyDescent="0.2">
      <c r="A3" s="56" t="s">
        <v>82</v>
      </c>
      <c r="B3" s="54"/>
      <c r="C3" s="54"/>
      <c r="D3" s="54"/>
      <c r="E3" s="54"/>
      <c r="F3" s="54"/>
      <c r="G3" s="54"/>
      <c r="H3" s="54"/>
      <c r="I3" s="54"/>
      <c r="J3" s="54"/>
    </row>
    <row r="5" spans="1:11" x14ac:dyDescent="0.2">
      <c r="B5" s="33" t="s">
        <v>50</v>
      </c>
      <c r="C5" s="33" t="s">
        <v>41</v>
      </c>
      <c r="D5" s="33" t="s">
        <v>83</v>
      </c>
      <c r="E5" s="33" t="s">
        <v>84</v>
      </c>
      <c r="F5" s="33" t="s">
        <v>42</v>
      </c>
      <c r="G5" s="33" t="s">
        <v>51</v>
      </c>
      <c r="H5" s="33" t="s">
        <v>52</v>
      </c>
      <c r="I5" s="33" t="s">
        <v>53</v>
      </c>
      <c r="J5" s="33" t="s">
        <v>54</v>
      </c>
      <c r="K5" s="33" t="s">
        <v>35</v>
      </c>
    </row>
    <row r="6" spans="1:11" x14ac:dyDescent="0.2">
      <c r="A6" s="37" t="s">
        <v>45</v>
      </c>
    </row>
    <row r="7" spans="1:11" ht="25" x14ac:dyDescent="0.2">
      <c r="B7" s="34" t="s">
        <v>85</v>
      </c>
      <c r="C7" s="34" t="s">
        <v>36</v>
      </c>
      <c r="D7" s="34" t="s">
        <v>86</v>
      </c>
      <c r="E7" s="34" t="s">
        <v>24</v>
      </c>
      <c r="F7" s="34" t="s">
        <v>55</v>
      </c>
      <c r="G7" s="34" t="s">
        <v>87</v>
      </c>
      <c r="H7" s="44">
        <v>1</v>
      </c>
      <c r="I7" s="44">
        <v>7000</v>
      </c>
      <c r="J7" s="34" t="s">
        <v>9</v>
      </c>
      <c r="K7" s="44">
        <v>7000</v>
      </c>
    </row>
    <row r="8" spans="1:11" ht="25" x14ac:dyDescent="0.2">
      <c r="B8" s="34" t="s">
        <v>88</v>
      </c>
      <c r="C8" s="34" t="s">
        <v>36</v>
      </c>
      <c r="D8" s="34" t="s">
        <v>89</v>
      </c>
      <c r="E8" s="34" t="s">
        <v>90</v>
      </c>
      <c r="F8" s="34" t="s">
        <v>55</v>
      </c>
      <c r="G8" s="34" t="s">
        <v>91</v>
      </c>
      <c r="H8" s="44">
        <v>1</v>
      </c>
      <c r="I8" s="44">
        <v>6000</v>
      </c>
      <c r="J8" s="34" t="s">
        <v>9</v>
      </c>
      <c r="K8" s="44">
        <v>6000</v>
      </c>
    </row>
    <row r="9" spans="1:11" x14ac:dyDescent="0.2">
      <c r="A9" s="35" t="s">
        <v>92</v>
      </c>
      <c r="H9" s="36">
        <v>2</v>
      </c>
      <c r="K9" s="45">
        <f>K7+K8</f>
        <v>13000</v>
      </c>
    </row>
    <row r="10" spans="1:11" x14ac:dyDescent="0.2">
      <c r="A10" s="37" t="s">
        <v>93</v>
      </c>
    </row>
    <row r="11" spans="1:11" ht="37" x14ac:dyDescent="0.2">
      <c r="B11" s="34" t="s">
        <v>94</v>
      </c>
      <c r="C11" s="34" t="s">
        <v>36</v>
      </c>
      <c r="D11" s="34" t="s">
        <v>95</v>
      </c>
      <c r="E11" s="34" t="s">
        <v>96</v>
      </c>
      <c r="F11" s="34" t="s">
        <v>55</v>
      </c>
      <c r="G11" s="34" t="s">
        <v>97</v>
      </c>
      <c r="H11" s="44">
        <v>1</v>
      </c>
      <c r="I11" s="44">
        <v>200</v>
      </c>
      <c r="J11" s="34" t="s">
        <v>8</v>
      </c>
      <c r="K11" s="44">
        <v>271.22000000000003</v>
      </c>
    </row>
    <row r="12" spans="1:11" ht="25" x14ac:dyDescent="0.2">
      <c r="B12" s="34" t="s">
        <v>98</v>
      </c>
      <c r="C12" s="34" t="s">
        <v>36</v>
      </c>
      <c r="D12" s="34" t="s">
        <v>99</v>
      </c>
      <c r="E12" s="34" t="s">
        <v>96</v>
      </c>
      <c r="F12" s="34" t="s">
        <v>55</v>
      </c>
      <c r="G12" s="34" t="s">
        <v>100</v>
      </c>
      <c r="H12" s="44">
        <v>1</v>
      </c>
      <c r="I12" s="44">
        <v>200</v>
      </c>
      <c r="J12" s="34" t="s">
        <v>8</v>
      </c>
      <c r="K12" s="44">
        <v>276.32</v>
      </c>
    </row>
    <row r="13" spans="1:11" ht="25" x14ac:dyDescent="0.2">
      <c r="B13" s="34" t="s">
        <v>101</v>
      </c>
      <c r="C13" s="34" t="s">
        <v>36</v>
      </c>
      <c r="D13" s="34" t="s">
        <v>102</v>
      </c>
      <c r="E13" s="34" t="s">
        <v>96</v>
      </c>
      <c r="F13" s="34" t="s">
        <v>103</v>
      </c>
      <c r="G13" s="34" t="s">
        <v>104</v>
      </c>
      <c r="H13" s="44">
        <v>1</v>
      </c>
      <c r="I13" s="44">
        <v>200</v>
      </c>
      <c r="J13" s="34" t="s">
        <v>8</v>
      </c>
      <c r="K13" s="44">
        <v>277</v>
      </c>
    </row>
    <row r="14" spans="1:11" x14ac:dyDescent="0.2">
      <c r="A14" s="35" t="s">
        <v>105</v>
      </c>
      <c r="H14" s="36">
        <v>3</v>
      </c>
      <c r="K14" s="45">
        <f>K11+K12+K13</f>
        <v>824.54</v>
      </c>
    </row>
    <row r="15" spans="1:11" x14ac:dyDescent="0.2">
      <c r="A15" s="37" t="s">
        <v>43</v>
      </c>
    </row>
    <row r="16" spans="1:11" ht="25" x14ac:dyDescent="0.2">
      <c r="B16" s="34" t="s">
        <v>106</v>
      </c>
      <c r="C16" s="34" t="s">
        <v>56</v>
      </c>
      <c r="D16" s="34" t="s">
        <v>107</v>
      </c>
      <c r="E16" s="34" t="s">
        <v>26</v>
      </c>
      <c r="F16" s="34" t="s">
        <v>108</v>
      </c>
      <c r="G16" s="34" t="s">
        <v>109</v>
      </c>
      <c r="H16" s="34"/>
      <c r="I16" s="44">
        <v>-53</v>
      </c>
      <c r="J16" s="34" t="s">
        <v>8</v>
      </c>
      <c r="K16" s="44">
        <v>-72.56</v>
      </c>
    </row>
    <row r="17" spans="1:11" x14ac:dyDescent="0.2">
      <c r="B17" s="34" t="s">
        <v>110</v>
      </c>
      <c r="C17" s="34" t="s">
        <v>36</v>
      </c>
      <c r="D17" s="34" t="s">
        <v>111</v>
      </c>
      <c r="E17" s="34" t="s">
        <v>112</v>
      </c>
      <c r="F17" s="34" t="s">
        <v>113</v>
      </c>
      <c r="G17" s="34" t="s">
        <v>114</v>
      </c>
      <c r="H17" s="44">
        <v>2</v>
      </c>
      <c r="I17" s="44">
        <v>174</v>
      </c>
      <c r="J17" s="34" t="s">
        <v>8</v>
      </c>
      <c r="K17" s="44">
        <v>222.12</v>
      </c>
    </row>
    <row r="18" spans="1:11" x14ac:dyDescent="0.2">
      <c r="B18" s="34" t="s">
        <v>115</v>
      </c>
      <c r="C18" s="34" t="s">
        <v>36</v>
      </c>
      <c r="D18" s="34" t="s">
        <v>116</v>
      </c>
      <c r="E18" s="34" t="s">
        <v>117</v>
      </c>
      <c r="F18" s="34" t="s">
        <v>118</v>
      </c>
      <c r="G18" s="34" t="s">
        <v>119</v>
      </c>
      <c r="H18" s="44">
        <v>1.33</v>
      </c>
      <c r="I18" s="44">
        <v>115.71</v>
      </c>
      <c r="J18" s="34" t="s">
        <v>8</v>
      </c>
      <c r="K18" s="44">
        <v>159.69999999999999</v>
      </c>
    </row>
    <row r="19" spans="1:11" x14ac:dyDescent="0.2">
      <c r="B19" s="34" t="s">
        <v>115</v>
      </c>
      <c r="C19" s="34" t="s">
        <v>36</v>
      </c>
      <c r="D19" s="34" t="s">
        <v>120</v>
      </c>
      <c r="E19" s="34" t="s">
        <v>121</v>
      </c>
      <c r="F19" s="34" t="s">
        <v>122</v>
      </c>
      <c r="G19" s="34" t="s">
        <v>123</v>
      </c>
      <c r="H19" s="44">
        <v>2</v>
      </c>
      <c r="I19" s="44">
        <v>174</v>
      </c>
      <c r="J19" s="34" t="s">
        <v>8</v>
      </c>
      <c r="K19" s="44">
        <v>240.15</v>
      </c>
    </row>
    <row r="20" spans="1:11" x14ac:dyDescent="0.2">
      <c r="B20" s="34" t="s">
        <v>115</v>
      </c>
      <c r="C20" s="34" t="s">
        <v>36</v>
      </c>
      <c r="D20" s="34" t="s">
        <v>124</v>
      </c>
      <c r="E20" s="34" t="s">
        <v>125</v>
      </c>
      <c r="F20" s="34" t="s">
        <v>126</v>
      </c>
      <c r="G20" s="34" t="s">
        <v>127</v>
      </c>
      <c r="H20" s="44">
        <v>0.33</v>
      </c>
      <c r="I20" s="44">
        <v>28.71</v>
      </c>
      <c r="J20" s="34" t="s">
        <v>9</v>
      </c>
      <c r="K20" s="44">
        <v>28.71</v>
      </c>
    </row>
    <row r="21" spans="1:11" x14ac:dyDescent="0.2">
      <c r="B21" s="34" t="s">
        <v>128</v>
      </c>
      <c r="C21" s="34" t="s">
        <v>36</v>
      </c>
      <c r="D21" s="34" t="s">
        <v>129</v>
      </c>
      <c r="E21" s="34" t="s">
        <v>25</v>
      </c>
      <c r="F21" s="34" t="s">
        <v>130</v>
      </c>
      <c r="G21" s="34" t="s">
        <v>131</v>
      </c>
      <c r="H21" s="44">
        <v>1</v>
      </c>
      <c r="I21" s="44">
        <v>87</v>
      </c>
      <c r="J21" s="34" t="s">
        <v>8</v>
      </c>
      <c r="K21" s="44">
        <v>119.86</v>
      </c>
    </row>
    <row r="22" spans="1:11" x14ac:dyDescent="0.2">
      <c r="B22" s="34" t="s">
        <v>128</v>
      </c>
      <c r="C22" s="34" t="s">
        <v>36</v>
      </c>
      <c r="D22" s="34" t="s">
        <v>132</v>
      </c>
      <c r="E22" s="34" t="s">
        <v>57</v>
      </c>
      <c r="F22" s="34" t="s">
        <v>58</v>
      </c>
      <c r="G22" s="34" t="s">
        <v>133</v>
      </c>
      <c r="H22" s="44">
        <v>1</v>
      </c>
      <c r="I22" s="44">
        <v>92</v>
      </c>
      <c r="J22" s="34" t="s">
        <v>8</v>
      </c>
      <c r="K22" s="44">
        <v>127.99</v>
      </c>
    </row>
    <row r="23" spans="1:11" x14ac:dyDescent="0.2">
      <c r="B23" s="34" t="s">
        <v>128</v>
      </c>
      <c r="C23" s="34" t="s">
        <v>36</v>
      </c>
      <c r="D23" s="34" t="s">
        <v>134</v>
      </c>
      <c r="E23" s="34" t="s">
        <v>59</v>
      </c>
      <c r="F23" s="34" t="s">
        <v>60</v>
      </c>
      <c r="G23" s="34" t="s">
        <v>135</v>
      </c>
      <c r="H23" s="44">
        <v>1</v>
      </c>
      <c r="I23" s="44">
        <v>87</v>
      </c>
      <c r="J23" s="34" t="s">
        <v>8</v>
      </c>
      <c r="K23" s="44">
        <v>125.22</v>
      </c>
    </row>
    <row r="24" spans="1:11" x14ac:dyDescent="0.2">
      <c r="B24" s="34" t="s">
        <v>128</v>
      </c>
      <c r="C24" s="34" t="s">
        <v>36</v>
      </c>
      <c r="D24" s="34" t="s">
        <v>136</v>
      </c>
      <c r="E24" s="34" t="s">
        <v>121</v>
      </c>
      <c r="F24" s="34" t="s">
        <v>122</v>
      </c>
      <c r="G24" s="34" t="s">
        <v>137</v>
      </c>
      <c r="H24" s="44">
        <v>1</v>
      </c>
      <c r="I24" s="44">
        <v>92</v>
      </c>
      <c r="J24" s="34" t="s">
        <v>8</v>
      </c>
      <c r="K24" s="44">
        <v>126.97</v>
      </c>
    </row>
    <row r="25" spans="1:11" ht="25" x14ac:dyDescent="0.2">
      <c r="B25" s="34" t="s">
        <v>128</v>
      </c>
      <c r="C25" s="34" t="s">
        <v>36</v>
      </c>
      <c r="D25" s="34" t="s">
        <v>138</v>
      </c>
      <c r="E25" s="34" t="s">
        <v>121</v>
      </c>
      <c r="F25" s="34" t="s">
        <v>139</v>
      </c>
      <c r="G25" s="34" t="s">
        <v>140</v>
      </c>
      <c r="H25" s="44">
        <v>2</v>
      </c>
      <c r="I25" s="44">
        <v>40</v>
      </c>
      <c r="J25" s="34" t="s">
        <v>8</v>
      </c>
      <c r="K25" s="44">
        <v>40</v>
      </c>
    </row>
    <row r="26" spans="1:11" x14ac:dyDescent="0.2">
      <c r="B26" s="34" t="s">
        <v>141</v>
      </c>
      <c r="C26" s="34" t="s">
        <v>36</v>
      </c>
      <c r="D26" s="34" t="s">
        <v>142</v>
      </c>
      <c r="E26" s="34" t="s">
        <v>143</v>
      </c>
      <c r="F26" s="34" t="s">
        <v>144</v>
      </c>
      <c r="G26" s="34" t="s">
        <v>145</v>
      </c>
      <c r="H26" s="44">
        <v>2</v>
      </c>
      <c r="I26" s="44">
        <v>170</v>
      </c>
      <c r="J26" s="34" t="s">
        <v>8</v>
      </c>
      <c r="K26" s="44">
        <v>231.23</v>
      </c>
    </row>
    <row r="27" spans="1:11" x14ac:dyDescent="0.2">
      <c r="A27" s="35" t="s">
        <v>44</v>
      </c>
      <c r="H27" s="36">
        <v>13.66</v>
      </c>
      <c r="K27" s="45">
        <f>K16+K17+K18+K19+K20+K21+K22+K23+K24+K25+K26</f>
        <v>1349.39</v>
      </c>
    </row>
    <row r="28" spans="1:11" x14ac:dyDescent="0.2">
      <c r="A28" s="37" t="s">
        <v>55</v>
      </c>
    </row>
    <row r="29" spans="1:11" x14ac:dyDescent="0.2">
      <c r="B29" s="34" t="s">
        <v>146</v>
      </c>
      <c r="C29" s="34" t="s">
        <v>61</v>
      </c>
      <c r="D29" s="34" t="s">
        <v>147</v>
      </c>
      <c r="E29" s="34" t="s">
        <v>148</v>
      </c>
      <c r="F29" s="34" t="s">
        <v>55</v>
      </c>
      <c r="G29" s="34" t="s">
        <v>62</v>
      </c>
      <c r="H29" s="34"/>
      <c r="I29" s="34"/>
      <c r="J29" s="34" t="s">
        <v>8</v>
      </c>
      <c r="K29" s="44">
        <v>6.68</v>
      </c>
    </row>
    <row r="30" spans="1:11" x14ac:dyDescent="0.2">
      <c r="B30" s="34" t="s">
        <v>149</v>
      </c>
      <c r="C30" s="34" t="s">
        <v>61</v>
      </c>
      <c r="D30" s="34" t="s">
        <v>150</v>
      </c>
      <c r="E30" s="34" t="s">
        <v>112</v>
      </c>
      <c r="F30" s="34" t="s">
        <v>55</v>
      </c>
      <c r="G30" s="34" t="s">
        <v>62</v>
      </c>
      <c r="H30" s="34"/>
      <c r="I30" s="34"/>
      <c r="J30" s="34" t="s">
        <v>8</v>
      </c>
      <c r="K30" s="44">
        <v>15.74</v>
      </c>
    </row>
    <row r="31" spans="1:11" x14ac:dyDescent="0.2">
      <c r="B31" s="34" t="s">
        <v>149</v>
      </c>
      <c r="C31" s="34" t="s">
        <v>61</v>
      </c>
      <c r="D31" s="34" t="s">
        <v>151</v>
      </c>
      <c r="E31" s="34" t="s">
        <v>57</v>
      </c>
      <c r="F31" s="34" t="s">
        <v>55</v>
      </c>
      <c r="G31" s="34" t="s">
        <v>62</v>
      </c>
      <c r="H31" s="34"/>
      <c r="I31" s="34"/>
      <c r="J31" s="34" t="s">
        <v>8</v>
      </c>
      <c r="K31" s="44">
        <v>-2.23</v>
      </c>
    </row>
    <row r="32" spans="1:11" x14ac:dyDescent="0.2">
      <c r="B32" s="34" t="s">
        <v>149</v>
      </c>
      <c r="C32" s="34" t="s">
        <v>61</v>
      </c>
      <c r="D32" s="34" t="s">
        <v>152</v>
      </c>
      <c r="E32" s="34" t="s">
        <v>121</v>
      </c>
      <c r="F32" s="34" t="s">
        <v>55</v>
      </c>
      <c r="G32" s="34" t="s">
        <v>62</v>
      </c>
      <c r="H32" s="34"/>
      <c r="I32" s="34"/>
      <c r="J32" s="34" t="s">
        <v>8</v>
      </c>
      <c r="K32" s="44">
        <v>10.87</v>
      </c>
    </row>
    <row r="33" spans="1:11" x14ac:dyDescent="0.2">
      <c r="A33" s="35" t="s">
        <v>153</v>
      </c>
      <c r="H33" s="46"/>
      <c r="K33" s="45">
        <f>K29+K30+K31+K32</f>
        <v>31.060000000000002</v>
      </c>
    </row>
    <row r="34" spans="1:11" x14ac:dyDescent="0.2">
      <c r="B34" s="46" t="s">
        <v>63</v>
      </c>
      <c r="H34" s="36">
        <v>18.66</v>
      </c>
      <c r="K34" s="45">
        <v>15204.99</v>
      </c>
    </row>
    <row r="35" spans="1:11" ht="17" thickBot="1" x14ac:dyDescent="0.25"/>
    <row r="36" spans="1:11" ht="18" thickBot="1" x14ac:dyDescent="0.25">
      <c r="G36" s="47" t="s">
        <v>155</v>
      </c>
      <c r="H36" s="47"/>
      <c r="I36" s="47"/>
      <c r="J36" s="47"/>
      <c r="K36" s="48">
        <f>K27+K33</f>
        <v>1380.45</v>
      </c>
    </row>
    <row r="37" spans="1:11" ht="18" thickBot="1" x14ac:dyDescent="0.25">
      <c r="G37" s="47" t="s">
        <v>156</v>
      </c>
      <c r="H37" s="47"/>
      <c r="I37" s="47"/>
      <c r="J37" s="47"/>
      <c r="K37" s="48">
        <f>K9</f>
        <v>13000</v>
      </c>
    </row>
    <row r="38" spans="1:11" ht="18" thickBot="1" x14ac:dyDescent="0.25">
      <c r="G38" s="47" t="s">
        <v>157</v>
      </c>
      <c r="K38" s="49">
        <f>K14</f>
        <v>824.54</v>
      </c>
    </row>
    <row r="39" spans="1:11" x14ac:dyDescent="0.2">
      <c r="A39" s="57" t="s">
        <v>154</v>
      </c>
      <c r="B39" s="54"/>
      <c r="C39" s="54"/>
      <c r="D39" s="54"/>
      <c r="E39" s="54"/>
      <c r="F39" s="54"/>
      <c r="G39" s="54"/>
      <c r="H39" s="54"/>
      <c r="I39" s="54"/>
      <c r="J39" s="54"/>
    </row>
  </sheetData>
  <mergeCells count="4">
    <mergeCell ref="A1:J1"/>
    <mergeCell ref="A2:J2"/>
    <mergeCell ref="A3:J3"/>
    <mergeCell ref="A39:J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CAAB-415E-314A-9C26-06A74FA43A95}">
  <dimension ref="A1:E119"/>
  <sheetViews>
    <sheetView topLeftCell="A82" zoomScale="149" zoomScaleNormal="149" workbookViewId="0">
      <selection activeCell="C88" sqref="C88"/>
    </sheetView>
  </sheetViews>
  <sheetFormatPr baseColWidth="10" defaultRowHeight="16" x14ac:dyDescent="0.2"/>
  <cols>
    <col min="1" max="1" width="14.33203125" bestFit="1" customWidth="1"/>
    <col min="2" max="2" width="28.1640625" bestFit="1" customWidth="1"/>
    <col min="3" max="4" width="12.83203125" style="27" bestFit="1" customWidth="1"/>
    <col min="5" max="5" width="65.83203125" style="9" customWidth="1"/>
  </cols>
  <sheetData>
    <row r="1" spans="1:5" x14ac:dyDescent="0.2">
      <c r="A1" s="13" t="s">
        <v>256</v>
      </c>
      <c r="B1" s="14"/>
      <c r="C1" s="22"/>
      <c r="D1" s="22"/>
      <c r="E1" s="41"/>
    </row>
    <row r="2" spans="1:5" s="9" customFormat="1" x14ac:dyDescent="0.2">
      <c r="A2" s="13" t="s">
        <v>3</v>
      </c>
      <c r="B2" s="15" t="s">
        <v>4</v>
      </c>
      <c r="C2" s="28" t="s">
        <v>5</v>
      </c>
      <c r="D2" s="28" t="s">
        <v>6</v>
      </c>
      <c r="E2" s="41" t="s">
        <v>38</v>
      </c>
    </row>
    <row r="3" spans="1:5" s="9" customFormat="1" x14ac:dyDescent="0.2">
      <c r="A3" s="14" t="s">
        <v>177</v>
      </c>
      <c r="B3" s="14" t="s">
        <v>14</v>
      </c>
      <c r="C3" s="22">
        <v>257.82</v>
      </c>
      <c r="D3" s="22"/>
      <c r="E3" s="15" t="s">
        <v>229</v>
      </c>
    </row>
    <row r="4" spans="1:5" s="9" customFormat="1" x14ac:dyDescent="0.2">
      <c r="A4" s="14" t="s">
        <v>178</v>
      </c>
      <c r="B4" s="14" t="s">
        <v>207</v>
      </c>
      <c r="C4" s="22">
        <v>23</v>
      </c>
      <c r="D4" s="22"/>
      <c r="E4" s="15" t="s">
        <v>230</v>
      </c>
    </row>
    <row r="5" spans="1:5" s="9" customFormat="1" x14ac:dyDescent="0.2">
      <c r="A5" s="14" t="s">
        <v>162</v>
      </c>
      <c r="B5" s="14" t="s">
        <v>208</v>
      </c>
      <c r="C5" s="22">
        <v>4123.97</v>
      </c>
      <c r="D5" s="22"/>
      <c r="E5" s="15" t="s">
        <v>231</v>
      </c>
    </row>
    <row r="6" spans="1:5" s="9" customFormat="1" x14ac:dyDescent="0.2">
      <c r="A6" s="14" t="s">
        <v>162</v>
      </c>
      <c r="B6" s="14" t="s">
        <v>15</v>
      </c>
      <c r="C6" s="22">
        <v>4.95</v>
      </c>
      <c r="D6" s="22"/>
      <c r="E6" s="15" t="s">
        <v>64</v>
      </c>
    </row>
    <row r="7" spans="1:5" s="9" customFormat="1" x14ac:dyDescent="0.2">
      <c r="A7" s="14" t="s">
        <v>162</v>
      </c>
      <c r="B7" s="14" t="s">
        <v>16</v>
      </c>
      <c r="C7" s="22"/>
      <c r="D7" s="22">
        <v>4.95</v>
      </c>
      <c r="E7" s="15" t="s">
        <v>65</v>
      </c>
    </row>
    <row r="8" spans="1:5" s="9" customFormat="1" x14ac:dyDescent="0.2">
      <c r="A8" s="14" t="s">
        <v>179</v>
      </c>
      <c r="B8" s="14" t="s">
        <v>14</v>
      </c>
      <c r="C8" s="22">
        <v>1267.28</v>
      </c>
      <c r="D8" s="22"/>
      <c r="E8" s="15" t="s">
        <v>232</v>
      </c>
    </row>
    <row r="9" spans="1:5" s="9" customFormat="1" x14ac:dyDescent="0.2">
      <c r="A9" s="14" t="s">
        <v>164</v>
      </c>
      <c r="B9" s="14" t="s">
        <v>15</v>
      </c>
      <c r="C9" s="22">
        <v>4.95</v>
      </c>
      <c r="D9" s="22"/>
      <c r="E9" s="15" t="s">
        <v>233</v>
      </c>
    </row>
    <row r="10" spans="1:5" s="9" customFormat="1" x14ac:dyDescent="0.2">
      <c r="A10" s="14" t="s">
        <v>164</v>
      </c>
      <c r="B10" s="14" t="s">
        <v>16</v>
      </c>
      <c r="C10" s="22"/>
      <c r="D10" s="22">
        <v>4.95</v>
      </c>
      <c r="E10" s="15" t="s">
        <v>65</v>
      </c>
    </row>
    <row r="11" spans="1:5" s="9" customFormat="1" x14ac:dyDescent="0.2">
      <c r="A11" s="14" t="s">
        <v>180</v>
      </c>
      <c r="B11" s="14" t="s">
        <v>17</v>
      </c>
      <c r="C11" s="22"/>
      <c r="D11" s="22">
        <v>113906.26</v>
      </c>
      <c r="E11" s="15" t="s">
        <v>66</v>
      </c>
    </row>
    <row r="12" spans="1:5" s="9" customFormat="1" x14ac:dyDescent="0.2">
      <c r="A12" s="14" t="s">
        <v>180</v>
      </c>
      <c r="B12" s="14" t="s">
        <v>18</v>
      </c>
      <c r="C12" s="22">
        <v>113906.26</v>
      </c>
      <c r="D12" s="22"/>
      <c r="E12" s="15" t="s">
        <v>67</v>
      </c>
    </row>
    <row r="13" spans="1:5" s="9" customFormat="1" x14ac:dyDescent="0.2">
      <c r="A13" s="14" t="s">
        <v>181</v>
      </c>
      <c r="B13" s="14" t="s">
        <v>209</v>
      </c>
      <c r="C13" s="22">
        <v>206.1</v>
      </c>
      <c r="D13" s="22"/>
      <c r="E13" s="15" t="s">
        <v>234</v>
      </c>
    </row>
    <row r="14" spans="1:5" s="9" customFormat="1" x14ac:dyDescent="0.2">
      <c r="A14" s="14" t="s">
        <v>181</v>
      </c>
      <c r="B14" s="14" t="s">
        <v>19</v>
      </c>
      <c r="C14" s="22">
        <v>1.5</v>
      </c>
      <c r="D14" s="22"/>
      <c r="E14" s="15" t="s">
        <v>235</v>
      </c>
    </row>
    <row r="15" spans="1:5" s="9" customFormat="1" x14ac:dyDescent="0.2">
      <c r="A15" s="14" t="s">
        <v>181</v>
      </c>
      <c r="B15" s="14" t="s">
        <v>210</v>
      </c>
      <c r="C15" s="22">
        <v>0.5</v>
      </c>
      <c r="D15" s="22"/>
      <c r="E15" s="15" t="s">
        <v>235</v>
      </c>
    </row>
    <row r="16" spans="1:5" s="9" customFormat="1" x14ac:dyDescent="0.2">
      <c r="A16" s="14" t="s">
        <v>182</v>
      </c>
      <c r="B16" s="14" t="s">
        <v>14</v>
      </c>
      <c r="C16" s="22">
        <v>78.739999999999995</v>
      </c>
      <c r="D16" s="22"/>
      <c r="E16" s="15" t="s">
        <v>236</v>
      </c>
    </row>
    <row r="17" spans="1:5" s="9" customFormat="1" x14ac:dyDescent="0.2">
      <c r="A17" s="14" t="s">
        <v>165</v>
      </c>
      <c r="B17" s="14" t="s">
        <v>15</v>
      </c>
      <c r="C17" s="22">
        <v>4.95</v>
      </c>
      <c r="D17" s="22"/>
      <c r="E17" s="15" t="s">
        <v>64</v>
      </c>
    </row>
    <row r="18" spans="1:5" s="9" customFormat="1" x14ac:dyDescent="0.2">
      <c r="A18" s="14" t="s">
        <v>165</v>
      </c>
      <c r="B18" s="14" t="s">
        <v>16</v>
      </c>
      <c r="C18" s="22"/>
      <c r="D18" s="22">
        <v>4.95</v>
      </c>
      <c r="E18" s="15" t="s">
        <v>65</v>
      </c>
    </row>
    <row r="19" spans="1:5" s="61" customFormat="1" x14ac:dyDescent="0.2">
      <c r="A19" s="58" t="s">
        <v>183</v>
      </c>
      <c r="B19" s="58" t="s">
        <v>211</v>
      </c>
      <c r="C19" s="59"/>
      <c r="D19" s="59">
        <v>202.99</v>
      </c>
      <c r="E19" s="60" t="s">
        <v>273</v>
      </c>
    </row>
    <row r="20" spans="1:5" s="9" customFormat="1" x14ac:dyDescent="0.2">
      <c r="A20" s="14" t="s">
        <v>184</v>
      </c>
      <c r="B20" s="14" t="s">
        <v>14</v>
      </c>
      <c r="C20" s="22">
        <v>157.6</v>
      </c>
      <c r="D20" s="22"/>
      <c r="E20" s="15" t="s">
        <v>237</v>
      </c>
    </row>
    <row r="21" spans="1:5" s="9" customFormat="1" x14ac:dyDescent="0.2">
      <c r="A21" s="14" t="s">
        <v>166</v>
      </c>
      <c r="B21" s="14" t="s">
        <v>15</v>
      </c>
      <c r="C21" s="22">
        <v>4.95</v>
      </c>
      <c r="D21" s="22"/>
      <c r="E21" s="15" t="s">
        <v>64</v>
      </c>
    </row>
    <row r="22" spans="1:5" s="9" customFormat="1" x14ac:dyDescent="0.2">
      <c r="A22" s="14" t="s">
        <v>166</v>
      </c>
      <c r="B22" s="14" t="s">
        <v>16</v>
      </c>
      <c r="C22" s="22"/>
      <c r="D22" s="22">
        <v>4.95</v>
      </c>
      <c r="E22" s="15" t="s">
        <v>65</v>
      </c>
    </row>
    <row r="23" spans="1:5" s="61" customFormat="1" x14ac:dyDescent="0.2">
      <c r="A23" s="58" t="s">
        <v>185</v>
      </c>
      <c r="B23" s="58" t="s">
        <v>212</v>
      </c>
      <c r="C23" s="59"/>
      <c r="D23" s="59">
        <v>203.86</v>
      </c>
      <c r="E23" s="60" t="s">
        <v>273</v>
      </c>
    </row>
    <row r="24" spans="1:5" s="9" customFormat="1" x14ac:dyDescent="0.2">
      <c r="A24" s="14" t="s">
        <v>186</v>
      </c>
      <c r="B24" s="14" t="s">
        <v>14</v>
      </c>
      <c r="C24" s="22">
        <v>78.739999999999995</v>
      </c>
      <c r="D24" s="22"/>
      <c r="E24" s="15" t="s">
        <v>39</v>
      </c>
    </row>
    <row r="25" spans="1:5" x14ac:dyDescent="0.2">
      <c r="A25" s="14" t="s">
        <v>167</v>
      </c>
      <c r="B25" s="14" t="s">
        <v>46</v>
      </c>
      <c r="C25" s="22"/>
      <c r="D25" s="22">
        <v>6349.31</v>
      </c>
      <c r="E25" s="15" t="s">
        <v>47</v>
      </c>
    </row>
    <row r="26" spans="1:5" x14ac:dyDescent="0.2">
      <c r="A26" s="14" t="s">
        <v>167</v>
      </c>
      <c r="B26" s="14" t="s">
        <v>15</v>
      </c>
      <c r="C26" s="22">
        <v>4.95</v>
      </c>
      <c r="D26" s="22"/>
      <c r="E26" s="9" t="s">
        <v>64</v>
      </c>
    </row>
    <row r="27" spans="1:5" x14ac:dyDescent="0.2">
      <c r="A27" s="14" t="s">
        <v>167</v>
      </c>
      <c r="B27" s="14" t="s">
        <v>16</v>
      </c>
      <c r="C27" s="22"/>
      <c r="D27" s="22">
        <v>4.95</v>
      </c>
      <c r="E27" s="15" t="s">
        <v>65</v>
      </c>
    </row>
    <row r="28" spans="1:5" x14ac:dyDescent="0.2">
      <c r="A28" s="14" t="s">
        <v>187</v>
      </c>
      <c r="B28" s="14" t="s">
        <v>17</v>
      </c>
      <c r="C28" s="22"/>
      <c r="D28" s="22">
        <v>114608.42</v>
      </c>
      <c r="E28" s="15" t="s">
        <v>66</v>
      </c>
    </row>
    <row r="29" spans="1:5" x14ac:dyDescent="0.2">
      <c r="A29" s="14" t="s">
        <v>187</v>
      </c>
      <c r="B29" s="14" t="s">
        <v>18</v>
      </c>
      <c r="C29" s="22">
        <v>114608.42</v>
      </c>
      <c r="D29" s="22"/>
      <c r="E29" s="15" t="s">
        <v>67</v>
      </c>
    </row>
    <row r="30" spans="1:5" x14ac:dyDescent="0.2">
      <c r="A30" s="14" t="s">
        <v>188</v>
      </c>
      <c r="B30" s="14" t="s">
        <v>213</v>
      </c>
      <c r="C30" s="22">
        <v>175.33</v>
      </c>
      <c r="D30" s="22"/>
      <c r="E30" s="15" t="s">
        <v>238</v>
      </c>
    </row>
    <row r="31" spans="1:5" x14ac:dyDescent="0.2">
      <c r="A31" s="14" t="s">
        <v>188</v>
      </c>
      <c r="B31" s="14" t="s">
        <v>19</v>
      </c>
      <c r="C31" s="22">
        <v>1.5</v>
      </c>
      <c r="D31" s="22"/>
      <c r="E31" s="15" t="s">
        <v>235</v>
      </c>
    </row>
    <row r="32" spans="1:5" x14ac:dyDescent="0.2">
      <c r="A32" s="14" t="s">
        <v>188</v>
      </c>
      <c r="B32" s="14" t="s">
        <v>14</v>
      </c>
      <c r="C32" s="22">
        <v>78.739999999999995</v>
      </c>
      <c r="D32" s="22"/>
      <c r="E32" s="15" t="s">
        <v>39</v>
      </c>
    </row>
    <row r="33" spans="1:5" x14ac:dyDescent="0.2">
      <c r="A33" s="14" t="s">
        <v>168</v>
      </c>
      <c r="B33" s="14" t="s">
        <v>15</v>
      </c>
      <c r="C33" s="22">
        <v>4.95</v>
      </c>
      <c r="D33" s="22"/>
      <c r="E33" s="15" t="s">
        <v>64</v>
      </c>
    </row>
    <row r="34" spans="1:5" x14ac:dyDescent="0.2">
      <c r="A34" s="14" t="s">
        <v>168</v>
      </c>
      <c r="B34" s="14" t="s">
        <v>16</v>
      </c>
      <c r="C34" s="22"/>
      <c r="D34" s="22">
        <v>4.95</v>
      </c>
      <c r="E34" s="15" t="s">
        <v>65</v>
      </c>
    </row>
    <row r="35" spans="1:5" x14ac:dyDescent="0.2">
      <c r="A35" s="14" t="s">
        <v>189</v>
      </c>
      <c r="B35" s="14" t="s">
        <v>214</v>
      </c>
      <c r="C35" s="22">
        <v>252</v>
      </c>
      <c r="D35" s="22"/>
      <c r="E35" s="9" t="s">
        <v>239</v>
      </c>
    </row>
    <row r="36" spans="1:5" x14ac:dyDescent="0.2">
      <c r="A36" s="14" t="s">
        <v>189</v>
      </c>
      <c r="B36" s="14" t="s">
        <v>19</v>
      </c>
      <c r="C36" s="22">
        <v>1.5</v>
      </c>
      <c r="D36" s="22"/>
      <c r="E36" s="15" t="s">
        <v>235</v>
      </c>
    </row>
    <row r="37" spans="1:5" x14ac:dyDescent="0.2">
      <c r="A37" s="14" t="s">
        <v>190</v>
      </c>
      <c r="B37" s="14" t="s">
        <v>215</v>
      </c>
      <c r="C37" s="22">
        <v>198</v>
      </c>
      <c r="D37" s="22"/>
      <c r="E37" s="15" t="s">
        <v>239</v>
      </c>
    </row>
    <row r="38" spans="1:5" x14ac:dyDescent="0.2">
      <c r="A38" s="14" t="s">
        <v>190</v>
      </c>
      <c r="B38" s="14" t="s">
        <v>19</v>
      </c>
      <c r="C38" s="22">
        <v>1.5</v>
      </c>
      <c r="D38" s="22"/>
      <c r="E38" s="15" t="s">
        <v>235</v>
      </c>
    </row>
    <row r="39" spans="1:5" x14ac:dyDescent="0.2">
      <c r="A39" s="14" t="s">
        <v>191</v>
      </c>
      <c r="B39" s="14" t="s">
        <v>14</v>
      </c>
      <c r="C39" s="22">
        <v>95.95</v>
      </c>
      <c r="D39" s="22"/>
      <c r="E39" s="15" t="s">
        <v>240</v>
      </c>
    </row>
    <row r="40" spans="1:5" x14ac:dyDescent="0.2">
      <c r="A40" s="14" t="s">
        <v>169</v>
      </c>
      <c r="B40" s="14" t="s">
        <v>15</v>
      </c>
      <c r="C40" s="22">
        <v>4.95</v>
      </c>
      <c r="D40" s="22"/>
      <c r="E40" s="15" t="s">
        <v>64</v>
      </c>
    </row>
    <row r="41" spans="1:5" x14ac:dyDescent="0.2">
      <c r="A41" s="14" t="s">
        <v>169</v>
      </c>
      <c r="B41" s="14" t="s">
        <v>16</v>
      </c>
      <c r="C41" s="22"/>
      <c r="D41" s="22">
        <v>4.95</v>
      </c>
      <c r="E41" s="15" t="s">
        <v>65</v>
      </c>
    </row>
    <row r="42" spans="1:5" x14ac:dyDescent="0.2">
      <c r="A42" s="14" t="s">
        <v>192</v>
      </c>
      <c r="B42" s="14" t="s">
        <v>14</v>
      </c>
      <c r="C42" s="22">
        <v>341.24</v>
      </c>
      <c r="D42" s="22"/>
      <c r="E42" s="9" t="s">
        <v>241</v>
      </c>
    </row>
    <row r="43" spans="1:5" x14ac:dyDescent="0.2">
      <c r="A43" s="14" t="s">
        <v>170</v>
      </c>
      <c r="B43" s="14" t="s">
        <v>15</v>
      </c>
      <c r="C43" s="22">
        <v>4.95</v>
      </c>
      <c r="D43" s="22"/>
      <c r="E43" s="15" t="s">
        <v>64</v>
      </c>
    </row>
    <row r="44" spans="1:5" x14ac:dyDescent="0.2">
      <c r="A44" s="14" t="s">
        <v>170</v>
      </c>
      <c r="B44" s="14" t="s">
        <v>16</v>
      </c>
      <c r="C44" s="22"/>
      <c r="D44" s="22">
        <v>4.95</v>
      </c>
      <c r="E44" s="15" t="s">
        <v>65</v>
      </c>
    </row>
    <row r="45" spans="1:5" x14ac:dyDescent="0.2">
      <c r="A45" s="14" t="s">
        <v>193</v>
      </c>
      <c r="B45" s="14" t="s">
        <v>216</v>
      </c>
      <c r="C45" s="22">
        <v>3000</v>
      </c>
      <c r="D45" s="22"/>
      <c r="E45" s="9" t="s">
        <v>242</v>
      </c>
    </row>
    <row r="46" spans="1:5" x14ac:dyDescent="0.2">
      <c r="A46" s="14" t="s">
        <v>193</v>
      </c>
      <c r="B46" s="14" t="s">
        <v>19</v>
      </c>
      <c r="C46" s="22">
        <v>1.5</v>
      </c>
      <c r="D46" s="22"/>
      <c r="E46" s="15" t="s">
        <v>235</v>
      </c>
    </row>
    <row r="47" spans="1:5" x14ac:dyDescent="0.2">
      <c r="A47" s="14" t="s">
        <v>194</v>
      </c>
      <c r="B47" s="14" t="s">
        <v>217</v>
      </c>
      <c r="C47" s="22">
        <v>541.08000000000004</v>
      </c>
      <c r="D47" s="22"/>
      <c r="E47" s="15" t="s">
        <v>243</v>
      </c>
    </row>
    <row r="48" spans="1:5" x14ac:dyDescent="0.2">
      <c r="A48" s="14" t="s">
        <v>194</v>
      </c>
      <c r="B48" s="14" t="s">
        <v>19</v>
      </c>
      <c r="C48" s="22">
        <v>1.5</v>
      </c>
      <c r="D48" s="22"/>
      <c r="E48" s="15" t="s">
        <v>235</v>
      </c>
    </row>
    <row r="49" spans="1:5" x14ac:dyDescent="0.2">
      <c r="A49" s="14" t="s">
        <v>195</v>
      </c>
      <c r="B49" s="14" t="s">
        <v>17</v>
      </c>
      <c r="C49" s="22"/>
      <c r="D49" s="22">
        <v>115236.41</v>
      </c>
      <c r="E49" s="15" t="s">
        <v>66</v>
      </c>
    </row>
    <row r="50" spans="1:5" x14ac:dyDescent="0.2">
      <c r="A50" s="14" t="s">
        <v>195</v>
      </c>
      <c r="B50" s="14" t="s">
        <v>18</v>
      </c>
      <c r="C50" s="22">
        <v>115236.41</v>
      </c>
      <c r="D50" s="22"/>
      <c r="E50" s="15" t="s">
        <v>67</v>
      </c>
    </row>
    <row r="51" spans="1:5" x14ac:dyDescent="0.2">
      <c r="A51" s="14" t="s">
        <v>196</v>
      </c>
      <c r="B51" s="14" t="s">
        <v>14</v>
      </c>
      <c r="C51" s="22">
        <v>78.739999999999995</v>
      </c>
      <c r="D51" s="22"/>
      <c r="E51" s="15" t="s">
        <v>39</v>
      </c>
    </row>
    <row r="52" spans="1:5" x14ac:dyDescent="0.2">
      <c r="A52" s="14" t="s">
        <v>197</v>
      </c>
      <c r="B52" s="14" t="s">
        <v>218</v>
      </c>
      <c r="C52" s="22">
        <v>96.05</v>
      </c>
      <c r="D52" s="22"/>
      <c r="E52" s="15" t="s">
        <v>244</v>
      </c>
    </row>
    <row r="53" spans="1:5" x14ac:dyDescent="0.2">
      <c r="A53" s="14" t="s">
        <v>197</v>
      </c>
      <c r="B53" s="14" t="s">
        <v>19</v>
      </c>
      <c r="C53" s="22">
        <v>1.5</v>
      </c>
      <c r="D53" s="22"/>
      <c r="E53" s="15" t="s">
        <v>235</v>
      </c>
    </row>
    <row r="54" spans="1:5" x14ac:dyDescent="0.2">
      <c r="A54" s="14" t="s">
        <v>171</v>
      </c>
      <c r="B54" s="14" t="s">
        <v>20</v>
      </c>
      <c r="C54" s="22"/>
      <c r="D54" s="22">
        <v>7058.71</v>
      </c>
      <c r="E54" s="15" t="s">
        <v>245</v>
      </c>
    </row>
    <row r="55" spans="1:5" x14ac:dyDescent="0.2">
      <c r="A55" s="14" t="s">
        <v>171</v>
      </c>
      <c r="B55" s="14" t="s">
        <v>15</v>
      </c>
      <c r="C55" s="22">
        <v>4.95</v>
      </c>
      <c r="D55" s="22"/>
      <c r="E55" s="15" t="s">
        <v>64</v>
      </c>
    </row>
    <row r="56" spans="1:5" x14ac:dyDescent="0.2">
      <c r="A56" s="14" t="s">
        <v>171</v>
      </c>
      <c r="B56" s="14" t="s">
        <v>16</v>
      </c>
      <c r="C56" s="22"/>
      <c r="D56" s="22">
        <v>4.95</v>
      </c>
      <c r="E56" s="15" t="s">
        <v>65</v>
      </c>
    </row>
    <row r="57" spans="1:5" x14ac:dyDescent="0.2">
      <c r="A57" s="14" t="s">
        <v>198</v>
      </c>
      <c r="B57" s="14" t="s">
        <v>219</v>
      </c>
      <c r="C57" s="22">
        <v>163.66999999999999</v>
      </c>
      <c r="D57" s="22"/>
      <c r="E57" s="15" t="s">
        <v>246</v>
      </c>
    </row>
    <row r="58" spans="1:5" x14ac:dyDescent="0.2">
      <c r="A58" s="14" t="s">
        <v>198</v>
      </c>
      <c r="B58" s="14" t="s">
        <v>19</v>
      </c>
      <c r="C58" s="22">
        <v>1.5</v>
      </c>
      <c r="D58" s="22"/>
      <c r="E58" s="15" t="s">
        <v>235</v>
      </c>
    </row>
    <row r="59" spans="1:5" x14ac:dyDescent="0.2">
      <c r="A59" s="14" t="s">
        <v>198</v>
      </c>
      <c r="B59" s="14" t="s">
        <v>220</v>
      </c>
      <c r="C59" s="22">
        <v>121.39</v>
      </c>
      <c r="D59" s="22"/>
      <c r="E59" s="15" t="s">
        <v>234</v>
      </c>
    </row>
    <row r="60" spans="1:5" x14ac:dyDescent="0.2">
      <c r="A60" s="14" t="s">
        <v>198</v>
      </c>
      <c r="B60" s="14" t="s">
        <v>19</v>
      </c>
      <c r="C60" s="22">
        <v>1.5</v>
      </c>
      <c r="D60" s="22"/>
      <c r="E60" s="15" t="s">
        <v>235</v>
      </c>
    </row>
    <row r="61" spans="1:5" x14ac:dyDescent="0.2">
      <c r="A61" s="14" t="s">
        <v>172</v>
      </c>
      <c r="B61" s="14" t="s">
        <v>221</v>
      </c>
      <c r="C61" s="22">
        <v>40000</v>
      </c>
      <c r="D61" s="22"/>
      <c r="E61" s="15" t="s">
        <v>68</v>
      </c>
    </row>
    <row r="62" spans="1:5" x14ac:dyDescent="0.2">
      <c r="A62" s="14" t="s">
        <v>199</v>
      </c>
      <c r="B62" s="14" t="s">
        <v>222</v>
      </c>
      <c r="C62" s="22">
        <v>24.15</v>
      </c>
      <c r="D62" s="22"/>
      <c r="E62" s="15" t="s">
        <v>238</v>
      </c>
    </row>
    <row r="63" spans="1:5" x14ac:dyDescent="0.2">
      <c r="A63" s="14" t="s">
        <v>199</v>
      </c>
      <c r="B63" s="14" t="s">
        <v>19</v>
      </c>
      <c r="C63" s="22">
        <v>1.5</v>
      </c>
      <c r="D63" s="22"/>
      <c r="E63" s="15" t="s">
        <v>235</v>
      </c>
    </row>
    <row r="64" spans="1:5" x14ac:dyDescent="0.2">
      <c r="A64" s="14" t="s">
        <v>199</v>
      </c>
      <c r="B64" s="14" t="s">
        <v>14</v>
      </c>
      <c r="C64" s="22">
        <v>239.38</v>
      </c>
      <c r="D64" s="22"/>
      <c r="E64" s="15" t="s">
        <v>241</v>
      </c>
    </row>
    <row r="65" spans="1:5" x14ac:dyDescent="0.2">
      <c r="A65" s="14" t="s">
        <v>174</v>
      </c>
      <c r="B65" s="14" t="s">
        <v>15</v>
      </c>
      <c r="C65" s="22">
        <v>4.95</v>
      </c>
      <c r="D65" s="22"/>
      <c r="E65" s="15" t="s">
        <v>64</v>
      </c>
    </row>
    <row r="66" spans="1:5" x14ac:dyDescent="0.2">
      <c r="A66" s="14" t="s">
        <v>174</v>
      </c>
      <c r="B66" s="14" t="s">
        <v>16</v>
      </c>
      <c r="C66" s="22"/>
      <c r="D66" s="22">
        <v>4.95</v>
      </c>
      <c r="E66" s="15" t="s">
        <v>65</v>
      </c>
    </row>
    <row r="67" spans="1:5" x14ac:dyDescent="0.2">
      <c r="A67" s="14" t="s">
        <v>200</v>
      </c>
      <c r="B67" s="14" t="s">
        <v>223</v>
      </c>
      <c r="C67" s="22">
        <v>306</v>
      </c>
      <c r="D67" s="22"/>
      <c r="E67" s="15" t="s">
        <v>239</v>
      </c>
    </row>
    <row r="68" spans="1:5" x14ac:dyDescent="0.2">
      <c r="A68" s="14" t="s">
        <v>200</v>
      </c>
      <c r="B68" s="14" t="s">
        <v>19</v>
      </c>
      <c r="C68" s="22">
        <v>1.5</v>
      </c>
      <c r="D68" s="22"/>
      <c r="E68" s="15" t="s">
        <v>235</v>
      </c>
    </row>
    <row r="69" spans="1:5" x14ac:dyDescent="0.2">
      <c r="A69" s="14" t="s">
        <v>201</v>
      </c>
      <c r="B69" s="14" t="s">
        <v>224</v>
      </c>
      <c r="C69" s="22">
        <v>578.92999999999995</v>
      </c>
      <c r="D69" s="22"/>
      <c r="E69" s="15" t="s">
        <v>234</v>
      </c>
    </row>
    <row r="70" spans="1:5" x14ac:dyDescent="0.2">
      <c r="A70" s="14" t="s">
        <v>201</v>
      </c>
      <c r="B70" s="14" t="s">
        <v>19</v>
      </c>
      <c r="C70" s="22">
        <v>1.5</v>
      </c>
      <c r="D70" s="22"/>
      <c r="E70" s="9" t="s">
        <v>235</v>
      </c>
    </row>
    <row r="71" spans="1:5" x14ac:dyDescent="0.2">
      <c r="A71" s="14" t="s">
        <v>202</v>
      </c>
      <c r="B71" s="14" t="s">
        <v>14</v>
      </c>
      <c r="C71" s="22">
        <v>78.739999999999995</v>
      </c>
      <c r="D71" s="22"/>
      <c r="E71" s="15" t="s">
        <v>39</v>
      </c>
    </row>
    <row r="72" spans="1:5" x14ac:dyDescent="0.2">
      <c r="A72" s="14" t="s">
        <v>175</v>
      </c>
      <c r="B72" s="14" t="s">
        <v>15</v>
      </c>
      <c r="C72" s="22">
        <v>4.95</v>
      </c>
      <c r="D72" s="22"/>
      <c r="E72" s="15" t="s">
        <v>64</v>
      </c>
    </row>
    <row r="73" spans="1:5" x14ac:dyDescent="0.2">
      <c r="A73" s="14" t="s">
        <v>175</v>
      </c>
      <c r="B73" s="14" t="s">
        <v>16</v>
      </c>
      <c r="C73" s="22"/>
      <c r="D73" s="22">
        <v>4.95</v>
      </c>
      <c r="E73" s="15" t="s">
        <v>65</v>
      </c>
    </row>
    <row r="74" spans="1:5" x14ac:dyDescent="0.2">
      <c r="A74" s="14" t="s">
        <v>203</v>
      </c>
      <c r="B74" s="14" t="s">
        <v>225</v>
      </c>
      <c r="C74" s="22">
        <v>149.4</v>
      </c>
      <c r="D74" s="22"/>
      <c r="E74" s="15" t="s">
        <v>234</v>
      </c>
    </row>
    <row r="75" spans="1:5" x14ac:dyDescent="0.2">
      <c r="A75" s="14" t="s">
        <v>203</v>
      </c>
      <c r="B75" s="14" t="s">
        <v>19</v>
      </c>
      <c r="C75" s="22">
        <v>1.5</v>
      </c>
      <c r="D75" s="22"/>
      <c r="E75" s="15" t="s">
        <v>235</v>
      </c>
    </row>
    <row r="76" spans="1:5" x14ac:dyDescent="0.2">
      <c r="A76" s="14" t="s">
        <v>204</v>
      </c>
      <c r="B76" s="14" t="s">
        <v>226</v>
      </c>
      <c r="C76" s="22">
        <v>270</v>
      </c>
      <c r="D76" s="22"/>
      <c r="E76" s="15" t="s">
        <v>249</v>
      </c>
    </row>
    <row r="77" spans="1:5" x14ac:dyDescent="0.2">
      <c r="A77" s="14" t="s">
        <v>204</v>
      </c>
      <c r="B77" s="14" t="s">
        <v>19</v>
      </c>
      <c r="C77" s="22">
        <v>1.5</v>
      </c>
      <c r="D77" s="22"/>
      <c r="E77" s="15" t="s">
        <v>235</v>
      </c>
    </row>
    <row r="78" spans="1:5" x14ac:dyDescent="0.2">
      <c r="A78" s="14" t="s">
        <v>205</v>
      </c>
      <c r="B78" s="14" t="s">
        <v>227</v>
      </c>
      <c r="C78" s="22">
        <v>576</v>
      </c>
      <c r="D78" s="22"/>
      <c r="E78" s="15" t="s">
        <v>250</v>
      </c>
    </row>
    <row r="79" spans="1:5" x14ac:dyDescent="0.2">
      <c r="A79" s="14" t="s">
        <v>205</v>
      </c>
      <c r="B79" s="14" t="s">
        <v>19</v>
      </c>
      <c r="C79" s="22">
        <v>1.5</v>
      </c>
      <c r="D79" s="22"/>
      <c r="E79" s="15" t="s">
        <v>235</v>
      </c>
    </row>
    <row r="80" spans="1:5" x14ac:dyDescent="0.2">
      <c r="A80" s="14" t="s">
        <v>205</v>
      </c>
      <c r="B80" s="14" t="s">
        <v>228</v>
      </c>
      <c r="C80" s="22">
        <v>163.66999999999999</v>
      </c>
      <c r="D80" s="22"/>
      <c r="E80" s="15" t="s">
        <v>248</v>
      </c>
    </row>
    <row r="81" spans="1:5" x14ac:dyDescent="0.2">
      <c r="A81" s="14" t="s">
        <v>205</v>
      </c>
      <c r="B81" s="14" t="s">
        <v>19</v>
      </c>
      <c r="C81" s="22">
        <v>1.5</v>
      </c>
      <c r="D81" s="22"/>
      <c r="E81" s="15" t="s">
        <v>235</v>
      </c>
    </row>
    <row r="82" spans="1:5" x14ac:dyDescent="0.2">
      <c r="A82" s="14" t="s">
        <v>206</v>
      </c>
      <c r="B82" s="14" t="s">
        <v>14</v>
      </c>
      <c r="C82" s="22">
        <v>119.85</v>
      </c>
      <c r="D82" s="22"/>
      <c r="E82" s="15" t="s">
        <v>237</v>
      </c>
    </row>
    <row r="83" spans="1:5" x14ac:dyDescent="0.2">
      <c r="A83" s="14" t="s">
        <v>176</v>
      </c>
      <c r="B83" s="14" t="s">
        <v>46</v>
      </c>
      <c r="C83" s="22"/>
      <c r="D83" s="22">
        <v>1895.82</v>
      </c>
      <c r="E83" s="15" t="s">
        <v>247</v>
      </c>
    </row>
    <row r="84" spans="1:5" x14ac:dyDescent="0.2">
      <c r="A84" s="14" t="s">
        <v>176</v>
      </c>
      <c r="B84" s="14" t="s">
        <v>15</v>
      </c>
      <c r="C84" s="22">
        <v>4.95</v>
      </c>
      <c r="D84" s="22"/>
      <c r="E84" s="15"/>
    </row>
    <row r="85" spans="1:5" ht="17" x14ac:dyDescent="0.2">
      <c r="A85" s="14"/>
      <c r="B85" s="15" t="s">
        <v>75</v>
      </c>
      <c r="C85" s="22"/>
      <c r="D85" s="22"/>
      <c r="E85" s="51">
        <v>11638.38</v>
      </c>
    </row>
    <row r="86" spans="1:5" x14ac:dyDescent="0.2">
      <c r="A86" s="14"/>
      <c r="B86" s="28"/>
      <c r="C86" s="28"/>
      <c r="D86" s="28"/>
      <c r="E86" s="15"/>
    </row>
    <row r="87" spans="1:5" x14ac:dyDescent="0.2">
      <c r="A87" s="15" t="s">
        <v>7</v>
      </c>
      <c r="B87" s="14"/>
      <c r="C87" s="22"/>
      <c r="D87" s="22"/>
      <c r="E87" s="15"/>
    </row>
    <row r="88" spans="1:5" ht="153" x14ac:dyDescent="0.2">
      <c r="A88" s="14"/>
      <c r="B88" s="23" t="s">
        <v>252</v>
      </c>
      <c r="C88" s="22">
        <f>C3+C4+C5+C8+C16+C20+C24+C30+C31+C32+C36+C38+C39+C42+C45+C47+C46+C48+C51+C52+C57+C58+C60+C62+C63+C64+C71+C75+C77+C79+C81+C82</f>
        <v>11038.069999999998</v>
      </c>
      <c r="D88" s="22"/>
      <c r="E88" s="40"/>
    </row>
    <row r="89" spans="1:5" ht="17" x14ac:dyDescent="0.2">
      <c r="A89" s="14"/>
      <c r="B89" s="23" t="s">
        <v>251</v>
      </c>
      <c r="C89" s="22">
        <f>C13+C35+C37+C59+C67+C69+C74+C76+C78</f>
        <v>2657.82</v>
      </c>
      <c r="D89" s="22"/>
      <c r="E89" s="40"/>
    </row>
    <row r="90" spans="1:5" x14ac:dyDescent="0.2">
      <c r="A90" s="14" t="s">
        <v>21</v>
      </c>
      <c r="B90" s="14"/>
      <c r="C90" s="22">
        <f>C88+C89</f>
        <v>13695.889999999998</v>
      </c>
      <c r="D90" s="22"/>
      <c r="E90" s="40"/>
    </row>
    <row r="91" spans="1:5" x14ac:dyDescent="0.2">
      <c r="A91" s="14" t="s">
        <v>49</v>
      </c>
      <c r="B91" s="14"/>
      <c r="C91" s="22">
        <f>D83+D25</f>
        <v>8245.130000000001</v>
      </c>
      <c r="D91" s="22"/>
      <c r="E91" s="15"/>
    </row>
    <row r="92" spans="1:5" s="32" customFormat="1" x14ac:dyDescent="0.2">
      <c r="A92" s="14" t="s">
        <v>253</v>
      </c>
      <c r="B92" s="14"/>
      <c r="C92" s="22">
        <v>7000</v>
      </c>
      <c r="D92" s="22"/>
      <c r="E92" s="15"/>
    </row>
    <row r="93" spans="1:5" x14ac:dyDescent="0.2">
      <c r="A93" s="14"/>
      <c r="B93" s="14"/>
      <c r="C93" s="22"/>
      <c r="D93" s="22"/>
      <c r="E93" s="15"/>
    </row>
    <row r="94" spans="1:5" x14ac:dyDescent="0.2">
      <c r="A94" s="14"/>
      <c r="B94" s="14"/>
      <c r="C94" s="22"/>
      <c r="D94" s="22"/>
      <c r="E94" s="15"/>
    </row>
    <row r="95" spans="1:5" x14ac:dyDescent="0.2">
      <c r="A95" s="14"/>
      <c r="B95" s="14"/>
      <c r="C95" s="22"/>
      <c r="D95" s="22"/>
      <c r="E95" s="15"/>
    </row>
    <row r="96" spans="1:5" x14ac:dyDescent="0.2">
      <c r="A96" s="14"/>
      <c r="B96" s="14"/>
      <c r="C96" s="22"/>
      <c r="D96" s="22"/>
      <c r="E96" s="15"/>
    </row>
    <row r="97" spans="1:5" x14ac:dyDescent="0.2">
      <c r="A97" s="14"/>
      <c r="B97" s="14"/>
      <c r="C97" s="22"/>
      <c r="D97" s="22"/>
      <c r="E97" s="15"/>
    </row>
    <row r="98" spans="1:5" x14ac:dyDescent="0.2">
      <c r="A98" s="14"/>
      <c r="B98" s="14"/>
      <c r="C98" s="22"/>
      <c r="D98" s="22"/>
      <c r="E98" s="15"/>
    </row>
    <row r="99" spans="1:5" x14ac:dyDescent="0.2">
      <c r="A99" s="14"/>
      <c r="B99" s="14"/>
      <c r="C99" s="22"/>
      <c r="D99" s="22"/>
      <c r="E99" s="15"/>
    </row>
    <row r="100" spans="1:5" x14ac:dyDescent="0.2">
      <c r="A100" s="14"/>
      <c r="B100" s="14"/>
      <c r="C100" s="22"/>
      <c r="D100" s="22"/>
      <c r="E100" s="15"/>
    </row>
    <row r="101" spans="1:5" x14ac:dyDescent="0.2">
      <c r="A101" s="14"/>
      <c r="B101" s="14"/>
      <c r="C101" s="22"/>
      <c r="D101" s="22"/>
      <c r="E101" s="15"/>
    </row>
    <row r="102" spans="1:5" x14ac:dyDescent="0.2">
      <c r="A102" s="14"/>
      <c r="B102" s="14"/>
      <c r="C102" s="22"/>
      <c r="D102" s="22"/>
      <c r="E102" s="15"/>
    </row>
    <row r="103" spans="1:5" s="21" customFormat="1" x14ac:dyDescent="0.2">
      <c r="A103" s="14"/>
      <c r="B103" s="14"/>
      <c r="C103" s="22"/>
      <c r="D103" s="22"/>
      <c r="E103" s="15"/>
    </row>
    <row r="104" spans="1:5" x14ac:dyDescent="0.2">
      <c r="A104" s="14"/>
      <c r="B104" s="14"/>
      <c r="C104" s="22"/>
      <c r="D104" s="22"/>
      <c r="E104" s="15"/>
    </row>
    <row r="105" spans="1:5" x14ac:dyDescent="0.2">
      <c r="A105" s="14"/>
      <c r="B105" s="14"/>
      <c r="C105" s="22"/>
      <c r="D105" s="22"/>
      <c r="E105" s="15"/>
    </row>
    <row r="106" spans="1:5" x14ac:dyDescent="0.2">
      <c r="A106" s="14"/>
      <c r="B106" s="14"/>
      <c r="C106" s="22"/>
      <c r="D106" s="22"/>
      <c r="E106" s="15"/>
    </row>
    <row r="107" spans="1:5" x14ac:dyDescent="0.2">
      <c r="A107" s="14"/>
      <c r="B107" s="14"/>
      <c r="C107" s="22"/>
      <c r="D107" s="22"/>
      <c r="E107" s="15"/>
    </row>
    <row r="108" spans="1:5" x14ac:dyDescent="0.2">
      <c r="A108" s="14"/>
      <c r="B108" s="14"/>
      <c r="C108" s="22"/>
      <c r="D108" s="22"/>
      <c r="E108" s="15"/>
    </row>
    <row r="109" spans="1:5" x14ac:dyDescent="0.2">
      <c r="A109" s="14"/>
      <c r="B109" s="14"/>
      <c r="C109" s="22"/>
      <c r="D109" s="22"/>
      <c r="E109" s="15"/>
    </row>
    <row r="110" spans="1:5" x14ac:dyDescent="0.2">
      <c r="A110" s="14"/>
      <c r="B110" s="14"/>
      <c r="C110" s="22"/>
      <c r="D110" s="22"/>
      <c r="E110" s="15"/>
    </row>
    <row r="111" spans="1:5" x14ac:dyDescent="0.2">
      <c r="A111" s="14"/>
      <c r="B111" s="14"/>
      <c r="C111" s="22"/>
      <c r="D111" s="22"/>
      <c r="E111" s="15"/>
    </row>
    <row r="112" spans="1:5" x14ac:dyDescent="0.2">
      <c r="A112" s="14"/>
      <c r="B112" s="14"/>
      <c r="C112" s="22"/>
      <c r="D112" s="22"/>
      <c r="E112" s="15"/>
    </row>
    <row r="113" spans="1:5" x14ac:dyDescent="0.2">
      <c r="A113" s="14"/>
      <c r="B113" s="14"/>
      <c r="C113" s="22"/>
      <c r="D113" s="22"/>
      <c r="E113" s="15"/>
    </row>
    <row r="114" spans="1:5" x14ac:dyDescent="0.2">
      <c r="A114" s="14"/>
      <c r="B114" s="14"/>
      <c r="C114" s="22"/>
      <c r="D114" s="22"/>
      <c r="E114" s="15"/>
    </row>
    <row r="115" spans="1:5" x14ac:dyDescent="0.2">
      <c r="A115" s="14"/>
      <c r="B115" s="14"/>
      <c r="C115" s="22"/>
      <c r="D115" s="22"/>
      <c r="E115" s="15"/>
    </row>
    <row r="116" spans="1:5" x14ac:dyDescent="0.2">
      <c r="A116" s="14"/>
      <c r="B116" s="14"/>
      <c r="C116" s="22"/>
      <c r="D116" s="22"/>
      <c r="E116" s="15"/>
    </row>
    <row r="117" spans="1:5" x14ac:dyDescent="0.2">
      <c r="A117" s="14"/>
      <c r="B117" s="14"/>
      <c r="C117" s="22"/>
      <c r="D117" s="22"/>
      <c r="E117" s="15"/>
    </row>
    <row r="118" spans="1:5" x14ac:dyDescent="0.2">
      <c r="A118" s="14"/>
      <c r="B118" s="14"/>
      <c r="C118" s="22"/>
      <c r="D118" s="22"/>
      <c r="E118" s="15"/>
    </row>
    <row r="119" spans="1:5" x14ac:dyDescent="0.2">
      <c r="A119" s="14"/>
    </row>
  </sheetData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E26ED-0CF0-714C-9326-8BD4D152A9ED}">
  <dimension ref="A1:F34"/>
  <sheetViews>
    <sheetView zoomScale="160" zoomScaleNormal="160" workbookViewId="0">
      <selection activeCell="E35" sqref="E35"/>
    </sheetView>
  </sheetViews>
  <sheetFormatPr baseColWidth="10" defaultRowHeight="16" x14ac:dyDescent="0.2"/>
  <cols>
    <col min="1" max="1" width="12.83203125" customWidth="1"/>
    <col min="2" max="2" width="21.6640625" bestFit="1" customWidth="1"/>
    <col min="3" max="3" width="12.6640625" style="27" bestFit="1" customWidth="1"/>
    <col min="4" max="4" width="11.1640625" style="27" bestFit="1" customWidth="1"/>
    <col min="5" max="5" width="12.1640625" style="27" bestFit="1" customWidth="1"/>
    <col min="6" max="6" width="25.83203125" customWidth="1"/>
  </cols>
  <sheetData>
    <row r="1" spans="1:6" x14ac:dyDescent="0.2">
      <c r="A1" s="13" t="s">
        <v>71</v>
      </c>
      <c r="B1" s="14"/>
      <c r="C1" s="22"/>
      <c r="D1" s="22"/>
      <c r="E1" s="28"/>
    </row>
    <row r="2" spans="1:6" x14ac:dyDescent="0.2">
      <c r="A2" s="13" t="s">
        <v>257</v>
      </c>
      <c r="B2" s="14"/>
      <c r="C2" s="22"/>
      <c r="D2" s="22"/>
      <c r="E2" s="28"/>
    </row>
    <row r="3" spans="1:6" s="9" customFormat="1" x14ac:dyDescent="0.2">
      <c r="A3" s="13" t="s">
        <v>3</v>
      </c>
      <c r="B3" s="15" t="s">
        <v>4</v>
      </c>
      <c r="C3" s="28" t="s">
        <v>5</v>
      </c>
      <c r="D3" s="28" t="s">
        <v>6</v>
      </c>
      <c r="E3" s="28"/>
      <c r="F3" s="41" t="s">
        <v>38</v>
      </c>
    </row>
    <row r="4" spans="1:6" x14ac:dyDescent="0.2">
      <c r="A4" s="14" t="s">
        <v>162</v>
      </c>
      <c r="B4" s="14" t="s">
        <v>254</v>
      </c>
      <c r="C4" s="22">
        <v>340.08</v>
      </c>
      <c r="D4" s="22"/>
      <c r="E4" s="22">
        <v>32657.99</v>
      </c>
      <c r="F4" s="52" t="s">
        <v>77</v>
      </c>
    </row>
    <row r="5" spans="1:6" x14ac:dyDescent="0.2">
      <c r="A5" s="14" t="s">
        <v>162</v>
      </c>
      <c r="B5" s="14" t="s">
        <v>15</v>
      </c>
      <c r="C5" s="22">
        <v>1.95</v>
      </c>
      <c r="D5" s="22"/>
      <c r="E5" s="22">
        <v>32656.04</v>
      </c>
      <c r="F5" s="52" t="s">
        <v>79</v>
      </c>
    </row>
    <row r="6" spans="1:6" x14ac:dyDescent="0.2">
      <c r="A6" s="14" t="s">
        <v>162</v>
      </c>
      <c r="B6" s="14" t="s">
        <v>16</v>
      </c>
      <c r="C6" s="22"/>
      <c r="D6" s="22">
        <v>1.95</v>
      </c>
      <c r="E6" s="22">
        <v>32657.99</v>
      </c>
      <c r="F6" s="52" t="s">
        <v>80</v>
      </c>
    </row>
    <row r="7" spans="1:6" x14ac:dyDescent="0.2">
      <c r="A7" s="14" t="s">
        <v>164</v>
      </c>
      <c r="B7" s="14" t="s">
        <v>15</v>
      </c>
      <c r="C7" s="22">
        <v>1.95</v>
      </c>
      <c r="D7" s="22"/>
      <c r="E7" s="22">
        <v>32656.04</v>
      </c>
      <c r="F7" s="52" t="s">
        <v>79</v>
      </c>
    </row>
    <row r="8" spans="1:6" x14ac:dyDescent="0.2">
      <c r="A8" s="14" t="s">
        <v>164</v>
      </c>
      <c r="B8" s="14" t="s">
        <v>16</v>
      </c>
      <c r="C8" s="22"/>
      <c r="D8" s="22">
        <v>1.95</v>
      </c>
      <c r="E8" s="22">
        <v>32657.99</v>
      </c>
      <c r="F8" s="52" t="s">
        <v>80</v>
      </c>
    </row>
    <row r="9" spans="1:6" x14ac:dyDescent="0.2">
      <c r="A9" s="14" t="s">
        <v>165</v>
      </c>
      <c r="B9" s="14" t="s">
        <v>15</v>
      </c>
      <c r="C9" s="22">
        <v>1.95</v>
      </c>
      <c r="D9" s="22"/>
      <c r="E9" s="22">
        <v>32656.04</v>
      </c>
      <c r="F9" s="52" t="s">
        <v>79</v>
      </c>
    </row>
    <row r="10" spans="1:6" x14ac:dyDescent="0.2">
      <c r="A10" s="14" t="s">
        <v>165</v>
      </c>
      <c r="B10" s="14" t="s">
        <v>16</v>
      </c>
      <c r="C10" s="22"/>
      <c r="D10" s="22">
        <v>1.95</v>
      </c>
      <c r="E10" s="22">
        <v>32657.99</v>
      </c>
      <c r="F10" s="52" t="s">
        <v>80</v>
      </c>
    </row>
    <row r="11" spans="1:6" x14ac:dyDescent="0.2">
      <c r="A11" s="14" t="s">
        <v>166</v>
      </c>
      <c r="B11" s="14" t="s">
        <v>15</v>
      </c>
      <c r="C11" s="22">
        <v>1.95</v>
      </c>
      <c r="D11" s="22"/>
      <c r="E11" s="22">
        <v>32656.04</v>
      </c>
      <c r="F11" s="52" t="s">
        <v>79</v>
      </c>
    </row>
    <row r="12" spans="1:6" x14ac:dyDescent="0.2">
      <c r="A12" s="14" t="s">
        <v>166</v>
      </c>
      <c r="B12" s="14" t="s">
        <v>16</v>
      </c>
      <c r="C12" s="22"/>
      <c r="D12" s="22">
        <v>1.95</v>
      </c>
      <c r="E12" s="22">
        <v>32657.99</v>
      </c>
      <c r="F12" s="52" t="s">
        <v>80</v>
      </c>
    </row>
    <row r="13" spans="1:6" x14ac:dyDescent="0.2">
      <c r="A13" s="14" t="s">
        <v>167</v>
      </c>
      <c r="B13" s="14" t="s">
        <v>15</v>
      </c>
      <c r="C13" s="22">
        <v>1.95</v>
      </c>
      <c r="D13" s="22"/>
      <c r="E13" s="22">
        <v>32656.04</v>
      </c>
      <c r="F13" s="52" t="s">
        <v>79</v>
      </c>
    </row>
    <row r="14" spans="1:6" x14ac:dyDescent="0.2">
      <c r="A14" s="14" t="s">
        <v>167</v>
      </c>
      <c r="B14" s="14" t="s">
        <v>16</v>
      </c>
      <c r="C14" s="22"/>
      <c r="D14" s="22">
        <v>1.95</v>
      </c>
      <c r="E14" s="22">
        <v>32657.99</v>
      </c>
      <c r="F14" s="52" t="s">
        <v>80</v>
      </c>
    </row>
    <row r="15" spans="1:6" x14ac:dyDescent="0.2">
      <c r="A15" s="14" t="s">
        <v>168</v>
      </c>
      <c r="B15" s="14" t="s">
        <v>15</v>
      </c>
      <c r="C15" s="22">
        <v>1.95</v>
      </c>
      <c r="D15" s="22"/>
      <c r="E15" s="22">
        <v>32656.04</v>
      </c>
      <c r="F15" s="52" t="s">
        <v>79</v>
      </c>
    </row>
    <row r="16" spans="1:6" x14ac:dyDescent="0.2">
      <c r="A16" s="14" t="s">
        <v>168</v>
      </c>
      <c r="B16" s="14" t="s">
        <v>16</v>
      </c>
      <c r="C16" s="22"/>
      <c r="D16" s="22">
        <v>1.95</v>
      </c>
      <c r="E16" s="22">
        <v>32657.99</v>
      </c>
      <c r="F16" s="52" t="s">
        <v>80</v>
      </c>
    </row>
    <row r="17" spans="1:6" x14ac:dyDescent="0.2">
      <c r="A17" s="14" t="s">
        <v>169</v>
      </c>
      <c r="B17" s="14" t="s">
        <v>15</v>
      </c>
      <c r="C17" s="22">
        <v>1.95</v>
      </c>
      <c r="D17" s="22"/>
      <c r="E17" s="22">
        <v>32656.04</v>
      </c>
      <c r="F17" s="52" t="s">
        <v>79</v>
      </c>
    </row>
    <row r="18" spans="1:6" x14ac:dyDescent="0.2">
      <c r="A18" s="14" t="s">
        <v>169</v>
      </c>
      <c r="B18" s="14" t="s">
        <v>16</v>
      </c>
      <c r="C18" s="22"/>
      <c r="D18" s="22">
        <v>1.95</v>
      </c>
      <c r="E18" s="22">
        <v>32657.99</v>
      </c>
      <c r="F18" s="52" t="s">
        <v>80</v>
      </c>
    </row>
    <row r="19" spans="1:6" x14ac:dyDescent="0.2">
      <c r="A19" s="14" t="s">
        <v>170</v>
      </c>
      <c r="B19" s="14" t="s">
        <v>15</v>
      </c>
      <c r="C19" s="22">
        <v>1.95</v>
      </c>
      <c r="D19" s="22"/>
      <c r="E19" s="22">
        <v>32656.04</v>
      </c>
      <c r="F19" s="52" t="s">
        <v>79</v>
      </c>
    </row>
    <row r="20" spans="1:6" x14ac:dyDescent="0.2">
      <c r="A20" s="14" t="s">
        <v>170</v>
      </c>
      <c r="B20" s="14" t="s">
        <v>16</v>
      </c>
      <c r="C20" s="22"/>
      <c r="D20" s="22">
        <v>1.95</v>
      </c>
      <c r="E20" s="22">
        <v>32657.99</v>
      </c>
      <c r="F20" s="52" t="s">
        <v>80</v>
      </c>
    </row>
    <row r="21" spans="1:6" x14ac:dyDescent="0.2">
      <c r="A21" s="14" t="s">
        <v>197</v>
      </c>
      <c r="B21" s="14" t="s">
        <v>255</v>
      </c>
      <c r="C21" s="22">
        <v>468.6</v>
      </c>
      <c r="D21" s="22"/>
      <c r="E21" s="22">
        <v>32189.39</v>
      </c>
      <c r="F21" s="52" t="s">
        <v>77</v>
      </c>
    </row>
    <row r="22" spans="1:6" x14ac:dyDescent="0.2">
      <c r="A22" s="14" t="s">
        <v>171</v>
      </c>
      <c r="B22" s="14" t="s">
        <v>20</v>
      </c>
      <c r="C22" s="22"/>
      <c r="D22" s="22">
        <v>92</v>
      </c>
      <c r="E22" s="22">
        <v>32281.39</v>
      </c>
      <c r="F22" s="52" t="s">
        <v>78</v>
      </c>
    </row>
    <row r="23" spans="1:6" x14ac:dyDescent="0.2">
      <c r="A23" s="14" t="s">
        <v>171</v>
      </c>
      <c r="B23" s="14" t="s">
        <v>20</v>
      </c>
      <c r="C23" s="22"/>
      <c r="D23" s="22">
        <v>92</v>
      </c>
      <c r="E23" s="22">
        <v>32373.39</v>
      </c>
      <c r="F23" s="52" t="s">
        <v>78</v>
      </c>
    </row>
    <row r="24" spans="1:6" x14ac:dyDescent="0.2">
      <c r="A24" s="14" t="s">
        <v>171</v>
      </c>
      <c r="B24" s="14" t="s">
        <v>15</v>
      </c>
      <c r="C24" s="22">
        <v>1.95</v>
      </c>
      <c r="D24" s="22"/>
      <c r="E24" s="22">
        <v>32371.439999999999</v>
      </c>
      <c r="F24" s="52" t="s">
        <v>79</v>
      </c>
    </row>
    <row r="25" spans="1:6" x14ac:dyDescent="0.2">
      <c r="A25" s="14" t="s">
        <v>171</v>
      </c>
      <c r="B25" s="14" t="s">
        <v>16</v>
      </c>
      <c r="C25" s="22"/>
      <c r="D25" s="22">
        <v>1.95</v>
      </c>
      <c r="E25" s="22">
        <v>32373.39</v>
      </c>
      <c r="F25" s="52" t="s">
        <v>80</v>
      </c>
    </row>
    <row r="26" spans="1:6" x14ac:dyDescent="0.2">
      <c r="A26" s="14" t="s">
        <v>174</v>
      </c>
      <c r="B26" s="14" t="s">
        <v>15</v>
      </c>
      <c r="C26" s="22">
        <v>1.95</v>
      </c>
      <c r="D26" s="22"/>
      <c r="E26" s="22">
        <v>32371.439999999999</v>
      </c>
      <c r="F26" s="52" t="s">
        <v>79</v>
      </c>
    </row>
    <row r="27" spans="1:6" x14ac:dyDescent="0.2">
      <c r="A27" s="14" t="s">
        <v>174</v>
      </c>
      <c r="B27" s="14" t="s">
        <v>16</v>
      </c>
      <c r="C27" s="22"/>
      <c r="D27" s="22">
        <v>1.95</v>
      </c>
      <c r="E27" s="22">
        <v>32373.39</v>
      </c>
      <c r="F27" s="52" t="s">
        <v>80</v>
      </c>
    </row>
    <row r="28" spans="1:6" x14ac:dyDescent="0.2">
      <c r="A28" s="14" t="s">
        <v>175</v>
      </c>
      <c r="B28" s="14" t="s">
        <v>15</v>
      </c>
      <c r="C28" s="22">
        <v>1.95</v>
      </c>
      <c r="D28" s="22"/>
      <c r="E28" s="22">
        <v>32371.439999999999</v>
      </c>
      <c r="F28" s="52" t="s">
        <v>79</v>
      </c>
    </row>
    <row r="29" spans="1:6" x14ac:dyDescent="0.2">
      <c r="A29" s="14" t="s">
        <v>175</v>
      </c>
      <c r="B29" s="14" t="s">
        <v>16</v>
      </c>
      <c r="C29" s="22"/>
      <c r="D29" s="22">
        <v>1.95</v>
      </c>
      <c r="E29" s="22">
        <v>32373.39</v>
      </c>
      <c r="F29" s="52" t="s">
        <v>80</v>
      </c>
    </row>
    <row r="30" spans="1:6" x14ac:dyDescent="0.2">
      <c r="A30" s="14" t="s">
        <v>176</v>
      </c>
      <c r="B30" s="14" t="s">
        <v>15</v>
      </c>
      <c r="C30" s="22">
        <v>1.95</v>
      </c>
      <c r="D30" s="22"/>
      <c r="E30" s="22">
        <v>32371.439999999999</v>
      </c>
      <c r="F30" s="52" t="s">
        <v>79</v>
      </c>
    </row>
    <row r="31" spans="1:6" x14ac:dyDescent="0.2">
      <c r="A31" s="14" t="s">
        <v>176</v>
      </c>
      <c r="B31" s="14" t="s">
        <v>16</v>
      </c>
      <c r="C31" s="22"/>
      <c r="D31" s="22">
        <v>1.95</v>
      </c>
      <c r="E31" s="22">
        <v>32373.39</v>
      </c>
      <c r="F31" s="52" t="s">
        <v>80</v>
      </c>
    </row>
    <row r="33" spans="2:5" x14ac:dyDescent="0.2">
      <c r="B33" t="s">
        <v>265</v>
      </c>
      <c r="C33" s="27">
        <f>C21+C4</f>
        <v>808.68000000000006</v>
      </c>
    </row>
    <row r="34" spans="2:5" x14ac:dyDescent="0.2">
      <c r="B34" t="s">
        <v>266</v>
      </c>
      <c r="E34" s="27">
        <f>C33*1.3576</f>
        <v>1097.8639680000001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AAE9-4784-9F44-B8A5-5056C4CBC6C6}">
  <dimension ref="A1:F19"/>
  <sheetViews>
    <sheetView zoomScale="164" zoomScaleNormal="164" workbookViewId="0">
      <selection activeCell="A2" sqref="A2"/>
    </sheetView>
  </sheetViews>
  <sheetFormatPr baseColWidth="10" defaultRowHeight="16" x14ac:dyDescent="0.2"/>
  <cols>
    <col min="1" max="1" width="12.83203125" customWidth="1"/>
    <col min="2" max="2" width="19.6640625" bestFit="1" customWidth="1"/>
    <col min="3" max="4" width="12.83203125" style="27" customWidth="1"/>
    <col min="5" max="5" width="12.5" style="27" bestFit="1" customWidth="1"/>
    <col min="6" max="6" width="9.1640625" bestFit="1" customWidth="1"/>
  </cols>
  <sheetData>
    <row r="1" spans="1:6" x14ac:dyDescent="0.2">
      <c r="A1" s="13" t="s">
        <v>271</v>
      </c>
      <c r="B1" s="14"/>
      <c r="C1" s="22"/>
      <c r="D1" s="22"/>
      <c r="E1" s="22"/>
      <c r="F1" s="38"/>
    </row>
    <row r="2" spans="1:6" x14ac:dyDescent="0.2">
      <c r="A2" s="13"/>
      <c r="B2" s="14"/>
      <c r="C2" s="22"/>
      <c r="D2" s="22"/>
      <c r="E2" s="22"/>
      <c r="F2" s="38"/>
    </row>
    <row r="3" spans="1:6" s="9" customFormat="1" x14ac:dyDescent="0.2">
      <c r="A3" s="13" t="s">
        <v>3</v>
      </c>
      <c r="B3" s="15" t="s">
        <v>4</v>
      </c>
      <c r="C3" s="28" t="s">
        <v>5</v>
      </c>
      <c r="D3" s="28" t="s">
        <v>6</v>
      </c>
      <c r="E3" s="28" t="s">
        <v>72</v>
      </c>
      <c r="F3" s="38" t="s">
        <v>38</v>
      </c>
    </row>
    <row r="4" spans="1:6" x14ac:dyDescent="0.2">
      <c r="A4" s="14" t="s">
        <v>162</v>
      </c>
      <c r="B4" s="14" t="s">
        <v>163</v>
      </c>
      <c r="C4" s="14"/>
      <c r="D4" s="22">
        <v>120.29</v>
      </c>
      <c r="E4" s="22">
        <v>72348.37</v>
      </c>
      <c r="F4" s="14" t="s">
        <v>73</v>
      </c>
    </row>
    <row r="5" spans="1:6" x14ac:dyDescent="0.2">
      <c r="A5" s="14" t="s">
        <v>164</v>
      </c>
      <c r="B5" s="14" t="s">
        <v>163</v>
      </c>
      <c r="C5" s="14"/>
      <c r="D5" s="22">
        <v>114.31</v>
      </c>
      <c r="E5" s="22">
        <v>72462.679999999993</v>
      </c>
      <c r="F5" s="14" t="s">
        <v>73</v>
      </c>
    </row>
    <row r="6" spans="1:6" x14ac:dyDescent="0.2">
      <c r="A6" s="14" t="s">
        <v>165</v>
      </c>
      <c r="B6" s="14" t="s">
        <v>163</v>
      </c>
      <c r="C6" s="14"/>
      <c r="D6" s="22">
        <v>118.31</v>
      </c>
      <c r="E6" s="22">
        <v>72580.990000000005</v>
      </c>
      <c r="F6" s="14" t="s">
        <v>73</v>
      </c>
    </row>
    <row r="7" spans="1:6" x14ac:dyDescent="0.2">
      <c r="A7" s="14" t="s">
        <v>166</v>
      </c>
      <c r="B7" s="14" t="s">
        <v>163</v>
      </c>
      <c r="C7" s="14"/>
      <c r="D7" s="22">
        <v>118.51</v>
      </c>
      <c r="E7" s="22">
        <v>72699.5</v>
      </c>
      <c r="F7" s="14" t="s">
        <v>73</v>
      </c>
    </row>
    <row r="8" spans="1:6" x14ac:dyDescent="0.2">
      <c r="A8" s="14" t="s">
        <v>167</v>
      </c>
      <c r="B8" s="14" t="s">
        <v>163</v>
      </c>
      <c r="C8" s="14"/>
      <c r="D8" s="22">
        <v>114.87</v>
      </c>
      <c r="E8" s="22">
        <v>72814.37</v>
      </c>
      <c r="F8" s="14" t="s">
        <v>73</v>
      </c>
    </row>
    <row r="9" spans="1:6" x14ac:dyDescent="0.2">
      <c r="A9" s="14" t="s">
        <v>168</v>
      </c>
      <c r="B9" s="14" t="s">
        <v>163</v>
      </c>
      <c r="C9" s="14"/>
      <c r="D9" s="22">
        <v>118.89</v>
      </c>
      <c r="E9" s="22">
        <v>72933.259999999995</v>
      </c>
      <c r="F9" s="14" t="s">
        <v>73</v>
      </c>
    </row>
    <row r="10" spans="1:6" x14ac:dyDescent="0.2">
      <c r="A10" s="14" t="s">
        <v>169</v>
      </c>
      <c r="B10" s="14" t="s">
        <v>163</v>
      </c>
      <c r="C10" s="14"/>
      <c r="D10" s="22">
        <v>114.39</v>
      </c>
      <c r="E10" s="22">
        <v>73047.649999999994</v>
      </c>
      <c r="F10" s="14" t="s">
        <v>73</v>
      </c>
    </row>
    <row r="11" spans="1:6" x14ac:dyDescent="0.2">
      <c r="A11" s="14" t="s">
        <v>170</v>
      </c>
      <c r="B11" s="14" t="s">
        <v>163</v>
      </c>
      <c r="C11" s="14"/>
      <c r="D11" s="22">
        <v>110.4</v>
      </c>
      <c r="E11" s="22">
        <v>73158.05</v>
      </c>
      <c r="F11" s="14" t="s">
        <v>73</v>
      </c>
    </row>
    <row r="12" spans="1:6" x14ac:dyDescent="0.2">
      <c r="A12" s="14" t="s">
        <v>171</v>
      </c>
      <c r="B12" s="14" t="s">
        <v>163</v>
      </c>
      <c r="C12" s="14"/>
      <c r="D12" s="22">
        <v>105.12</v>
      </c>
      <c r="E12" s="22">
        <v>73263.17</v>
      </c>
      <c r="F12" s="14" t="s">
        <v>73</v>
      </c>
    </row>
    <row r="13" spans="1:6" x14ac:dyDescent="0.2">
      <c r="A13" s="14" t="s">
        <v>172</v>
      </c>
      <c r="B13" s="14" t="s">
        <v>173</v>
      </c>
      <c r="C13" s="14"/>
      <c r="D13" s="22">
        <v>40000</v>
      </c>
      <c r="E13" s="22">
        <v>113263.17</v>
      </c>
      <c r="F13" s="14" t="s">
        <v>74</v>
      </c>
    </row>
    <row r="14" spans="1:6" x14ac:dyDescent="0.2">
      <c r="A14" s="14" t="s">
        <v>174</v>
      </c>
      <c r="B14" s="14" t="s">
        <v>163</v>
      </c>
      <c r="C14" s="14"/>
      <c r="D14" s="22">
        <v>103.14</v>
      </c>
      <c r="E14" s="22">
        <v>113366.31</v>
      </c>
      <c r="F14" s="14" t="s">
        <v>73</v>
      </c>
    </row>
    <row r="15" spans="1:6" x14ac:dyDescent="0.2">
      <c r="A15" s="14" t="s">
        <v>175</v>
      </c>
      <c r="B15" s="14" t="s">
        <v>163</v>
      </c>
      <c r="C15" s="14"/>
      <c r="D15" s="22">
        <v>159.72</v>
      </c>
      <c r="E15" s="22">
        <v>113526.03</v>
      </c>
      <c r="F15" s="14" t="s">
        <v>73</v>
      </c>
    </row>
    <row r="16" spans="1:6" x14ac:dyDescent="0.2">
      <c r="A16" s="14" t="s">
        <v>176</v>
      </c>
      <c r="B16" s="14" t="s">
        <v>163</v>
      </c>
      <c r="C16" s="14"/>
      <c r="D16" s="22">
        <v>154.81</v>
      </c>
      <c r="E16" s="22">
        <v>113680.84</v>
      </c>
      <c r="F16" s="14" t="s">
        <v>73</v>
      </c>
    </row>
    <row r="18" spans="2:4" x14ac:dyDescent="0.2">
      <c r="B18" s="39" t="s">
        <v>76</v>
      </c>
      <c r="D18" s="27">
        <f>SUM(D4:D16)-D13</f>
        <v>1452.7599999999948</v>
      </c>
    </row>
    <row r="19" spans="2:4" x14ac:dyDescent="0.2">
      <c r="B19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Summ. Income and Acct. Balances</vt:lpstr>
      <vt:lpstr>Expeditures UofA Accounts &amp; TD</vt:lpstr>
      <vt:lpstr>Invoice Details</vt:lpstr>
      <vt:lpstr>TD CAD Chequing Transactions</vt:lpstr>
      <vt:lpstr>TD USD Chequeing</vt:lpstr>
      <vt:lpstr>TD Business Investor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Odile Cisneros</cp:lastModifiedBy>
  <dcterms:created xsi:type="dcterms:W3CDTF">2019-08-16T00:38:45Z</dcterms:created>
  <dcterms:modified xsi:type="dcterms:W3CDTF">2026-05-05T22:44:23Z</dcterms:modified>
</cp:coreProperties>
</file>